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lan รายงานประจำเดือน\plan 63\11 ส.ค. 63\"/>
    </mc:Choice>
  </mc:AlternateContent>
  <bookViews>
    <workbookView xWindow="0" yWindow="0" windowWidth="24000" windowHeight="9780"/>
  </bookViews>
  <sheets>
    <sheet name="ปก" sheetId="1" r:id="rId1"/>
    <sheet name="สรุปฯ" sheetId="2" r:id="rId2"/>
    <sheet name="สารบัญ" sheetId="3" r:id="rId3"/>
    <sheet name="ก่อสร้าง" sheetId="4" r:id="rId4"/>
    <sheet name="บางใหญ่" sheetId="5" r:id="rId5"/>
  </sheets>
  <externalReferences>
    <externalReference r:id="rId6"/>
  </externalReferences>
  <definedNames>
    <definedName name="_xlnm.Print_Area" localSheetId="3">ก่อสร้าง!$A$1:$Q$730</definedName>
    <definedName name="_xlnm.Print_Area" localSheetId="4">บางใหญ่!$A$1:$Q$148</definedName>
    <definedName name="_xlnm.Print_Area" localSheetId="1">สรุปฯ!$A$1:$H$56</definedName>
    <definedName name="_xlnm.Print_Titles" localSheetId="3">ก่อสร้าง!$4:$8</definedName>
    <definedName name="_xlnm.Print_Titles" localSheetId="4">บางใหญ่!$1:$5</definedName>
    <definedName name="_xlnm.Print_Titles" localSheetId="1">สรุปฯ!$1:$5</definedName>
    <definedName name="_xlnm.Print_Titles" localSheetId="2">สารบัญ!$1:$4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6" i="5" l="1"/>
  <c r="G146" i="5"/>
  <c r="J145" i="5"/>
  <c r="G145" i="5"/>
  <c r="J144" i="5"/>
  <c r="G144" i="5"/>
  <c r="Q1" i="5"/>
  <c r="J728" i="4"/>
  <c r="G728" i="4"/>
  <c r="J680" i="4"/>
  <c r="G680" i="4"/>
  <c r="J679" i="4"/>
  <c r="G679" i="4"/>
  <c r="J678" i="4"/>
  <c r="G678" i="4"/>
  <c r="J639" i="4"/>
  <c r="G639" i="4"/>
  <c r="J638" i="4"/>
  <c r="G638" i="4"/>
  <c r="J637" i="4"/>
  <c r="G637" i="4"/>
  <c r="J571" i="4"/>
  <c r="G571" i="4"/>
  <c r="J570" i="4"/>
  <c r="G570" i="4"/>
  <c r="J569" i="4"/>
  <c r="G569" i="4"/>
  <c r="J475" i="4"/>
  <c r="G475" i="4"/>
  <c r="J474" i="4"/>
  <c r="G474" i="4"/>
  <c r="J354" i="4"/>
  <c r="G354" i="4"/>
  <c r="J353" i="4"/>
  <c r="G353" i="4"/>
  <c r="J308" i="4"/>
  <c r="G308" i="4"/>
  <c r="J307" i="4"/>
  <c r="G307" i="4"/>
  <c r="J306" i="4"/>
  <c r="G306" i="4"/>
  <c r="J225" i="4"/>
  <c r="G225" i="4"/>
  <c r="J224" i="4"/>
  <c r="G224" i="4"/>
  <c r="J223" i="4"/>
  <c r="G223" i="4"/>
  <c r="Q4" i="4"/>
  <c r="G47" i="2"/>
  <c r="F47" i="2"/>
  <c r="E47" i="2"/>
  <c r="G46" i="2"/>
  <c r="G48" i="2" s="1"/>
  <c r="F46" i="2"/>
  <c r="E46" i="2"/>
  <c r="G45" i="2"/>
  <c r="G50" i="2" s="1"/>
  <c r="F45" i="2"/>
  <c r="F48" i="2" s="1"/>
  <c r="E45" i="2"/>
  <c r="E48" i="2" s="1"/>
  <c r="G40" i="2"/>
  <c r="F40" i="2"/>
  <c r="E40" i="2"/>
  <c r="G39" i="2"/>
  <c r="F39" i="2"/>
  <c r="E39" i="2"/>
  <c r="G38" i="2"/>
  <c r="G41" i="2" s="1"/>
  <c r="F38" i="2"/>
  <c r="E38" i="2"/>
  <c r="G36" i="2"/>
  <c r="F36" i="2"/>
  <c r="E36" i="2"/>
  <c r="G35" i="2"/>
  <c r="F35" i="2"/>
  <c r="E35" i="2"/>
  <c r="G34" i="2"/>
  <c r="F34" i="2"/>
  <c r="E34" i="2"/>
  <c r="G31" i="2"/>
  <c r="F31" i="2"/>
  <c r="E31" i="2"/>
  <c r="G30" i="2"/>
  <c r="F30" i="2"/>
  <c r="E30" i="2"/>
  <c r="G29" i="2"/>
  <c r="F29" i="2"/>
  <c r="E29" i="2"/>
  <c r="E41" i="2" s="1"/>
  <c r="E50" i="2" s="1"/>
  <c r="G26" i="2"/>
  <c r="F26" i="2"/>
  <c r="E26" i="2"/>
  <c r="G25" i="2"/>
  <c r="F25" i="2"/>
  <c r="E25" i="2"/>
  <c r="G24" i="2"/>
  <c r="F24" i="2"/>
  <c r="F41" i="2" s="1"/>
  <c r="F50" i="2" s="1"/>
  <c r="E24" i="2"/>
  <c r="G22" i="2"/>
  <c r="F22" i="2"/>
  <c r="E22" i="2"/>
  <c r="G21" i="2"/>
  <c r="F21" i="2"/>
  <c r="E21" i="2"/>
  <c r="G20" i="2"/>
  <c r="F20" i="2"/>
  <c r="E20" i="2"/>
  <c r="G18" i="2"/>
  <c r="F18" i="2"/>
  <c r="E18" i="2"/>
  <c r="G17" i="2"/>
  <c r="F17" i="2"/>
  <c r="E17" i="2"/>
  <c r="G16" i="2"/>
  <c r="F16" i="2"/>
  <c r="E16" i="2"/>
  <c r="G14" i="2"/>
  <c r="F14" i="2"/>
  <c r="E14" i="2"/>
  <c r="G13" i="2"/>
  <c r="F13" i="2"/>
  <c r="E13" i="2"/>
  <c r="G12" i="2"/>
  <c r="F12" i="2"/>
  <c r="E12" i="2"/>
  <c r="G10" i="2"/>
  <c r="G43" i="2" s="1"/>
  <c r="G52" i="2" s="1"/>
  <c r="F10" i="2"/>
  <c r="F43" i="2" s="1"/>
  <c r="F52" i="2" s="1"/>
  <c r="E10" i="2"/>
  <c r="E43" i="2" s="1"/>
  <c r="E52" i="2" s="1"/>
  <c r="G9" i="2"/>
  <c r="G42" i="2" s="1"/>
  <c r="G51" i="2" s="1"/>
  <c r="F9" i="2"/>
  <c r="F42" i="2" s="1"/>
  <c r="F51" i="2" s="1"/>
  <c r="E9" i="2"/>
  <c r="E42" i="2" s="1"/>
  <c r="E51" i="2" s="1"/>
  <c r="G8" i="2"/>
  <c r="F8" i="2"/>
  <c r="E8" i="2"/>
  <c r="G53" i="2" l="1"/>
  <c r="F53" i="2"/>
  <c r="E53" i="2"/>
</calcChain>
</file>

<file path=xl/sharedStrings.xml><?xml version="1.0" encoding="utf-8"?>
<sst xmlns="http://schemas.openxmlformats.org/spreadsheetml/2006/main" count="2419" uniqueCount="1386">
  <si>
    <t>สรุปรายงานผลงานโครงการก่อสร้าง, บูรณะและปรับปรุงทางหลวง</t>
  </si>
  <si>
    <t xml:space="preserve"> </t>
  </si>
  <si>
    <t>ประจำเดือน สิงหาคม 2563</t>
  </si>
  <si>
    <t xml:space="preserve"> สำนักก่อสร้างทางที่ 1  </t>
  </si>
  <si>
    <t xml:space="preserve">กรมทางหลวง                    </t>
  </si>
  <si>
    <t>กระทรวงคมนาคม</t>
  </si>
  <si>
    <t>สรุปรายงานความก้าวหน้าโครงการก่อสร้างทางที่ 1 โครงการบูรณะและปรับปรุงทางหลวง</t>
  </si>
  <si>
    <t>ข้อมูลถึงสิ้นเดือน สิงหาคม 2563</t>
  </si>
  <si>
    <t>วิเคราะห์และรวบรวมโดยงานสถิติ      โทร.0-2354-0040</t>
  </si>
  <si>
    <t>ลำดับ</t>
  </si>
  <si>
    <t>รายการ</t>
  </si>
  <si>
    <t>จำนวน</t>
  </si>
  <si>
    <t>ระยะทาง</t>
  </si>
  <si>
    <t>ค่างาน</t>
  </si>
  <si>
    <t>ที่</t>
  </si>
  <si>
    <t>โครงการ</t>
  </si>
  <si>
    <t>(กม.)</t>
  </si>
  <si>
    <t>(บาท)</t>
  </si>
  <si>
    <t>โครงการก่อสร้างโครงข่ายทางหลวงแผ่นดิน</t>
  </si>
  <si>
    <t>กิจกรรมก่อสร้างทางหลวงแผ่นดิน</t>
  </si>
  <si>
    <t>1.1.1</t>
  </si>
  <si>
    <t>อยู่ระหว่างก่อสร้าง</t>
  </si>
  <si>
    <t>1.1.2</t>
  </si>
  <si>
    <t>ยังไม่ลงนามในสัญญา</t>
  </si>
  <si>
    <t>*</t>
  </si>
  <si>
    <t xml:space="preserve">1.1.3 </t>
  </si>
  <si>
    <t>งานแล้วเสร็จ</t>
  </si>
  <si>
    <t>กิจกรรมเร่งรัดขยายทางสายประธานให้เป็น 4 ช่องทางจราจร (ระยะที่ 2)</t>
  </si>
  <si>
    <t>1.3.1</t>
  </si>
  <si>
    <t>1.3.2</t>
  </si>
  <si>
    <t>1.3.3</t>
  </si>
  <si>
    <t>กิจกรรมก่อสร้างทางหลวงเชื่อมต่อระบบขนส่ง</t>
  </si>
  <si>
    <t>1.4.1</t>
  </si>
  <si>
    <t>1.4.2</t>
  </si>
  <si>
    <t>1.4.3</t>
  </si>
  <si>
    <t>กิจกรรมแก้ไขปัญหาการจราจรในพื้นที่ กทม. ปริมณฑล และเมืองหลัก</t>
  </si>
  <si>
    <t>1.5.1</t>
  </si>
  <si>
    <t>1.5.2</t>
  </si>
  <si>
    <t>1.5.3</t>
  </si>
  <si>
    <t>โครงการก่อสร้างทางหลวงเชื่อมโยงระหว่างประเทศ</t>
  </si>
  <si>
    <t>โครงการพัฒนาทางหลวงเพื่อสนับสนุนเขตเศรษฐกิจพิเศษ</t>
  </si>
  <si>
    <t>โครงการบูรณะโครงข่ายทางหลวงเชื่อมโยงระหว่างภาค</t>
  </si>
  <si>
    <t>กิจกรรมเพิ่มประสิทธิภาพการให้บริการของทางหลวงสายหลัก</t>
  </si>
  <si>
    <t>4.2.1</t>
  </si>
  <si>
    <t>4.2.2</t>
  </si>
  <si>
    <t>4.2.3</t>
  </si>
  <si>
    <t>โครงการพัฒนาทางหลวงรองรับระเบียงเศรษฐกิจภาคตะวันออก</t>
  </si>
  <si>
    <t>สรุป</t>
  </si>
  <si>
    <t xml:space="preserve">อยู่ระหว่างก่อสร้าง                                      </t>
  </si>
  <si>
    <t>โครงการก่อสร้างทางหลวงพิเศษระหว่างเมือง สายบางใหญ่ - กาญจนบุรี</t>
  </si>
  <si>
    <t>รวม</t>
  </si>
  <si>
    <t>สรุปโครงการฯ ทั้งสิ้น</t>
  </si>
  <si>
    <t xml:space="preserve">อยู่ระหว่างก่อสร้าง**                                  </t>
  </si>
  <si>
    <t xml:space="preserve">รวมทั้งสิ้น                </t>
  </si>
  <si>
    <t>ค่างานของกิจกรรมที่ยังไม่ลงนามในสัญญา  เป็นวงเงินงบประมาณที่ตั้งไว้</t>
  </si>
  <si>
    <t>**</t>
  </si>
  <si>
    <t>งานแล้วเสร็จในเดือนนี้ จะตัดยอดในเดือนถัดไป</t>
  </si>
  <si>
    <t>สารบัญ</t>
  </si>
  <si>
    <t>R.No.</t>
  </si>
  <si>
    <t>หน้า</t>
  </si>
  <si>
    <t xml:space="preserve"> โครงการก่อสร้างโครงข่ายทางหลวงแผ่นดิน</t>
  </si>
  <si>
    <t>กำแพงเพชร - พิจิตร ตอน ต.บึงบัว - บ.คลองโนน</t>
  </si>
  <si>
    <t xml:space="preserve">สามแยกดอยติ - เชียงใหม่  </t>
  </si>
  <si>
    <t>บ.ห้วยช้าง - อ.ศรีสัชนาลัย</t>
  </si>
  <si>
    <t>ทางเลี่ยงเมืองเชียงใหม่รอบนอก (ด้านเหนือ) ตอน ต.ต้นเปา - ต.ดอนแก้ว ตอน 1</t>
  </si>
  <si>
    <t>แยกอินทร์บุรี - อ.สากเหล็ก ตอน อ.ทับคล้อ - อ.สากเหล็ก</t>
  </si>
  <si>
    <t>ทางเลี่ยงเมืองเชียงใหม่รอบนอก (ด้านเหนือ) ตอน ต.ต้นเปา - ต.ดอนแก้ว ตอน 2</t>
  </si>
  <si>
    <t xml:space="preserve">โนนศรีคูณ - หนองผะองค์ </t>
  </si>
  <si>
    <t>ปราจีนบุรี - พนมสารคาม ตอน บ.หนองชะอม - อ.ศรีมโหสถ  ตอน 1</t>
  </si>
  <si>
    <t>บ.โคกขมิ้น - บ.ระกา</t>
  </si>
  <si>
    <t>ปราจีนบุรี - พนมสารคาม ตอน บ.หนองชะอม - อ.ศรีมโหสถ  ตอน 2</t>
  </si>
  <si>
    <t>บุรีรัมย์ - ต.แสลงโทน - อ.ประโคนชัย</t>
  </si>
  <si>
    <t>ปราจีนบุรี - พนมสารคาม ตอน บ.หนองชะอม - อ.ศรีมโหสถ  ตอน 3</t>
  </si>
  <si>
    <t>อ.เฉลิมพระเกียรติ - อ.จักราช - อ.ห้วยแถลง</t>
  </si>
  <si>
    <t>ทางรอบเกาะสมุย  ตอน บ.เฉวง - บ.ใต้</t>
  </si>
  <si>
    <t>อ.แก่งคอย - อ.บ้านนา ตอนต.ชำผักแพว - ต.ชะอม</t>
  </si>
  <si>
    <t>อ.ตะกั่วป่า - บ.เขาหลัก -บ.โคกกลอย</t>
  </si>
  <si>
    <t>ทางเลี่ยงเมืองลพบุรีด้านใต้ ตอน 1</t>
  </si>
  <si>
    <t>อ.ตะกั่วป่า - อ.ท้ายเหมือง ตอน บ.ทับละมุ - บ.ทุ่งมะพร้าว</t>
  </si>
  <si>
    <t>ทางเลี่ยงเมืองลพบุรีด้านใต้ ตอน 2</t>
  </si>
  <si>
    <t>บ.บือเล็งใต้ - โกตาบารู  (รวมสะพานข้ามแม่น้ำสายบุรี)</t>
  </si>
  <si>
    <t>อ.สามโคก - อ.เสนา</t>
  </si>
  <si>
    <t>กำแพงเพชร - พิจิตร ตอน บ.ศรีวิลัย - บ.ทุ่งรวงทอง</t>
  </si>
  <si>
    <t>ต.ราชกรูด - อ.หลังสวน ตอน บ.หาดยาย - บ.วังตะกอ</t>
  </si>
  <si>
    <t>ทางรอบเกาะสมุย  ตอน บ.หัวถนน -บ.เฉวง</t>
  </si>
  <si>
    <t>สุราษฎร์ธานี - อ.อ่าวลึก ตอน บ.ซอยสิบ - อ.บ้านนาสาร</t>
  </si>
  <si>
    <t>แยกอินทร์บุรี - อ.สากเหล็ก ตอน แยกอินทร์บุรี - บ.หนองบัวทอง ตอน 1</t>
  </si>
  <si>
    <t>ตรัง - อ.ละงู ตอน บ.นา - บ.สามแยก</t>
  </si>
  <si>
    <t>แยกอินทร์บุรี - อ.สากเหล็ก ตอน แยกอินทร์บุรี - บ.หนองบัวทอง ตอน 2</t>
  </si>
  <si>
    <t xml:space="preserve">บ.นาขา - บ.ควนปริง </t>
  </si>
  <si>
    <t>อ.ตะกั่วป่า - อ.ท้ายเหมือง ตอน บ.บางสัก - บ.เขาหลัก</t>
  </si>
  <si>
    <t xml:space="preserve">อ.ตะกั่วป่า - บ.บางสัก </t>
  </si>
  <si>
    <t>แยกวังสีสูบ - แยกทางเข้าอำเภอท่าปลา ตอน แยกวังสีสูบ - ต.ผาจุก</t>
  </si>
  <si>
    <t xml:space="preserve">สตูล - ท่าเรือเจ๊ะบีลัง </t>
  </si>
  <si>
    <t>บ.ดอนไชย - บ.ผาเวียง ตอน ต.บ้านทรายทอง - บ.ผาเวียง</t>
  </si>
  <si>
    <t>บ.หัวสะแก - บ.หัวไผ่</t>
  </si>
  <si>
    <t>บ.ปารามีแต - อ.โกตาบารู</t>
  </si>
  <si>
    <t>ท่าอากาศยานภูเก็ต - ท่าเรืออ่าวปอ ตอน บ.ป่าคลอก - บ.พารา</t>
  </si>
  <si>
    <t>อ.ร้องกวาง - อ.งาว ตอน บ.แม่ตีบหลวง - บ.เป๊าะ</t>
  </si>
  <si>
    <t>อ.ฮอด - อ.อมก๋อย ตอน บ.บ่อหลวง - บ.แม่ตื่น (เป็นตอนๆ)</t>
  </si>
  <si>
    <t>อ.บางปะหัน - อ.นครหลวง - อ.ภาชี -บ.หินกอง (329 เดิม) ตอน บ.ภาชี -บ.หินกอง ตอน 1</t>
  </si>
  <si>
    <t xml:space="preserve">เชียงใหม่ - บ.โป่ง </t>
  </si>
  <si>
    <t>อ.บางปะหัน - อ.นครหลวง - อ.ภาชี -บ.หินกอง (329 เดิม) ตอน บ.ภาชี -บ.หินกอง ตอน 2</t>
  </si>
  <si>
    <t>พะเยา - น่าน ตอน บ.สองแคว - น่าน</t>
  </si>
  <si>
    <t xml:space="preserve">ชุมพร - ระนอง ตอน บ.ทรายแดง - บ.บางนอน </t>
  </si>
  <si>
    <t>อ.เด่นชัย - ลำปาง ตอน สามแยกเด่นชัย - สามแยกปางเคาะ</t>
  </si>
  <si>
    <t>พังงา - อ.บ้านตาขุน ตอน บ.นาเหนือ - บ.บางคราม ตอน 1</t>
  </si>
  <si>
    <t>กำแพงเพชร - สุโขทัย ตอน แยก อ.ลานกระบือ - อ.คีรีมาศ</t>
  </si>
  <si>
    <t>พังงา - อ.บ้านตาขุน ตอน บ.นาเหนือ - บ.บางคราม ตอน 2</t>
  </si>
  <si>
    <t>นครสวรรค์ - ชัยภูมิ ตอน บ.ซับอีลุม - บ.ซับตะแบก</t>
  </si>
  <si>
    <t>อ.ร้องกวาง - น่าน ตอน บ.ห้วยแก๊ต - บ.ห้วยน้ำอุ่น</t>
  </si>
  <si>
    <t>อ.นครชัยศรี - ต.ดอนตูม</t>
  </si>
  <si>
    <t>สุโขทัย - อ.สวรรคโลก ตอน ต.บางยม - อ.สวรรคโลก</t>
  </si>
  <si>
    <t xml:space="preserve">ทางคู่ขนานวงแหวนรอบนอกกรุงเทพมหานคร (ด้านตะวันตก) </t>
  </si>
  <si>
    <t>นครสวรรค์ - ชัยภูมิ ตอน อ.ชุมแสง - อ.หนองบัว ตอน 1</t>
  </si>
  <si>
    <t>ด้านซ้ายทาง ตอน 1</t>
  </si>
  <si>
    <t>นครสวรรค์ - ชัยภูมิ ตอน อ.ชุมแสง - อ.หนองบัว ตอน 2</t>
  </si>
  <si>
    <t>พังงา - อ.บ้านตาขุน ตอน บ.บางคราม - บ.ปากน้ำ ตอน 1</t>
  </si>
  <si>
    <t>ด้านซ้ายทาง ตอน 2</t>
  </si>
  <si>
    <t>พังงา - อ.บ้านตาขุน ตอน บ.บางคราม - บ.ปากน้ำ ตอน 2</t>
  </si>
  <si>
    <t>พังงา - อ.บ้านตาขุน ตอน บ.บางคราม - บ.ปากน้ำ ตอน 3</t>
  </si>
  <si>
    <t>ด้านขวาทาง ตอน 1</t>
  </si>
  <si>
    <t>พังงา - อ.บ้านตาขุน ตอน บ.บางคราม - บ.ปากน้ำ ตอน 4</t>
  </si>
  <si>
    <t>ด้านขวาทาง ตอน 2</t>
  </si>
  <si>
    <t xml:space="preserve">เชียงราย - อ.ขุนตาล ตอน บ.ใหม่มงคล - อ.ขุนตาล ตอน 1 </t>
  </si>
  <si>
    <t>สมุทรสาคร - ต.โคกขาม</t>
  </si>
  <si>
    <t>เชียงราย - อ.ขุนตาล ตอน บ.ใหม่มงคล - อ.ขุนตาล ตอน 2</t>
  </si>
  <si>
    <t>อ.ปากเกร็ด - ศูนย์ราชการแจ้งวัฒนะ</t>
  </si>
  <si>
    <t>เชียงราย - อ.ขุนตาล ตอน บ.หัวดอย - บ.ใหม่มงคล</t>
  </si>
  <si>
    <t>ถนนวงแหวนรอบนอกกรุงเทพมหานคร(ด้านตะวันตก) ช่วงพระประแดง -บางแค</t>
  </si>
  <si>
    <t>ชุมพร - อ.ปะทิว (สนามบินชุมพร)</t>
  </si>
  <si>
    <t>ทางบริการด้านนอกของทางหลวงพิเศษหมายเลข 9 ถนนวงแหวนรอบนอก</t>
  </si>
  <si>
    <t xml:space="preserve">ชุมพร - ระนอง  ตอน 4 </t>
  </si>
  <si>
    <t>กรุงเทพมหานคร (ด้านตะวันตก) ด้านซ้ายทาง ตอน 1</t>
  </si>
  <si>
    <t>-</t>
  </si>
  <si>
    <t>นราธิวาส - บ.ปาเซปูเต๊ะ ตอน บ.บาโร๊ะบูดอ - บ.ตารอ</t>
  </si>
  <si>
    <t>ต.บ้านหว้า - อ.ภาชี ตอน 1</t>
  </si>
  <si>
    <t>กรุงเทพมหานคร (ด้านตะวันตก) ด้านซ้ายทาง ตอน 2</t>
  </si>
  <si>
    <t>โครงการแล้วเสร็จ</t>
  </si>
  <si>
    <t>ต.บ้านหว้า - อ.ภาชี ตอน 2</t>
  </si>
  <si>
    <t>ทางบริการด้านนอกของทางหลวงพิเศษ หมายเลข 9 ถนนวงแหวนรอบนอก</t>
  </si>
  <si>
    <t>กรุงเทพมหานคร (ด้านตะวันตก) ด้านขวาทาง ตอน 1</t>
  </si>
  <si>
    <t>ปรับปรุงทางหลวงหมายเลข 35  ตอน ทางแยกต่างระดับบางขุนเทียน -</t>
  </si>
  <si>
    <t>เอกชัย ตอน 1</t>
  </si>
  <si>
    <t>กรุงเทพมหานคร (ด้านตะวันตก) ด้านขวาทาง ตอน 2</t>
  </si>
  <si>
    <t>เอกชัย ตอน 2</t>
  </si>
  <si>
    <t>กรุงเทพมหานคร (ด้านตะวันตก) ช่วงพระประแดง - บางขุนเทียน</t>
  </si>
  <si>
    <t>เอกชัย ตอน 3</t>
  </si>
  <si>
    <t>พัฒนาคูน้ำริมถนนวิภาวดีรังสิต ตอน 1</t>
  </si>
  <si>
    <t>พัฒนาคูน้ำริมถนนวิภาวดีรังสิต ตอน 2</t>
  </si>
  <si>
    <t>พัฒนาคูน้ำริมถนนวิภาวดีรังสิต ตอน 3</t>
  </si>
  <si>
    <t>เชียงใหม่ - เชียงราย ตอน ต.ป่าเมี่ยง - บ.ปางน้ำถุ</t>
  </si>
  <si>
    <t>อ.อรัญประเทศ - อ.โคกสูง</t>
  </si>
  <si>
    <t>เชียงใหม่ - เชียงราย ตอน บ.ปางน้ำถุ - บ.โป่งป่าตอง ตอน 1</t>
  </si>
  <si>
    <t>นราธิวาส - อ.ระแงะ ตอน บ.จะแลเกาะ - อ.ระแงะ</t>
  </si>
  <si>
    <t>เชียงใหม่ - เชียงราย ตอน บ.ปางน้ำถุ - บ.โป่งป่าตอง ตอน 2</t>
  </si>
  <si>
    <t>อ.อรัญประเทศ - ชายแดนไทย/กัมพูชา (บ.หนองเอี่ยน -สตึงบท) ตอนแยกทาง</t>
  </si>
  <si>
    <t>น่าน - อ.เฉลิมพระเกียรติ ตอน อ.ทุ่งช้าง - บ.ปอน</t>
  </si>
  <si>
    <t xml:space="preserve">หลวงหมายเลข 33 บรรจบทางหลวงหมายเลข 3586 ตอน 1 </t>
  </si>
  <si>
    <t>ทางเลี่ยงเมืองปัตตานี ตอน แยกทางหลวงหมายเลข 418</t>
  </si>
  <si>
    <t>(บ.มะพร้าวต้นเดียว) - อ.ยะหริ่ง ตอน 1</t>
  </si>
  <si>
    <t xml:space="preserve">หลวงหมายเลข 33 บรรจบทางหลวงหมายเลข 3586 ตอน 2 </t>
  </si>
  <si>
    <t>ทางเลี่ยงเมืองอรัญประเทศ</t>
  </si>
  <si>
    <t>(บ.มะพร้าวต้นเดียว) - อ.ยะหริ่ง ตอน 2</t>
  </si>
  <si>
    <t>อ.ดอกคำใต้ - อ.เทิง ตอน อ.เชียงคำ - อ.เทิง ตอน 1</t>
  </si>
  <si>
    <t>อ.ดอกคำใต้ - อ.เทิง ตอน อ.เชียงคำ - อ.เทิง ตอน 2</t>
  </si>
  <si>
    <t>(บ.มะพร้าวต้นเดียว) - อ.ยะหริ่ง ตอน 3</t>
  </si>
  <si>
    <t>อ.ดอกคำใต้ - อ.เทิง ตอน อ.เชียงคำ - อ.เทิง ตอน 3</t>
  </si>
  <si>
    <t>(บ.มะพร้าวต้นเดียว) - อ.ยะหริ่ง ตอน 4</t>
  </si>
  <si>
    <t>กิจกรรมเพิ่มประสิทธิภาพการให้บริการทางหลวงสายหลัก</t>
  </si>
  <si>
    <t>บ.ท่าทอง - บ.สวนสมบูรณ์ (ขาขึ้น)</t>
  </si>
  <si>
    <t>(บ.มะพร้าวต้นเดียว) - อ.ยะหริ่ง ตอน 5</t>
  </si>
  <si>
    <t>เชียงใหม่ - แม่ฮองสอน ตอน สะพานแม่ริด - บ.แม่สุริน (เป็นตอนๆ)</t>
  </si>
  <si>
    <t>เชียงใหม่ - เชียงราย ตอน อ.ดอยสะเก็ด - ต.ป่าเมี่ยง ตอน 1</t>
  </si>
  <si>
    <t>อ.แม่ลาว - อ.แม่สาย (เป็นตอนๆ) ตอน 1</t>
  </si>
  <si>
    <t>เชียงใหม่ - เชียงราย ตอน อ.ดอยสะเก็ด - ต.ป่าเมี่ยง ตอน 2</t>
  </si>
  <si>
    <t>อ.แม่ลาว - อ.แม่สาย (เป็นตอนๆ) ตอน 2</t>
  </si>
  <si>
    <t>ปัตตานี - อ.เบตง ตอน บ.ตือลาฆอบาต๊ะ - บ.ตะบิงติงงี ตอน 1</t>
  </si>
  <si>
    <t xml:space="preserve">ต.แม่กา - พะเยา (เป็นตอนๆ) </t>
  </si>
  <si>
    <t>ปัตตานี - อ.เบตง ตอน บ.ตือลาฆอบาต๊ะ - บ.ตะบิงติงงี ตอน 2</t>
  </si>
  <si>
    <t>พัทลุง - อ.หาดใหญ่ ตอน บ.ห้วยทราย - บ.พรุพ้อ</t>
  </si>
  <si>
    <t xml:space="preserve">น่าน - อ.ท่าวังผา ตอน น่าน - ต.บ่อ </t>
  </si>
  <si>
    <t>อ.ร่อนพิบูลย์ - บ.ไม้เสียบ (เป็นตอนๆ)</t>
  </si>
  <si>
    <t>อ.หนองหิน - อ.วังสะพุง</t>
  </si>
  <si>
    <t xml:space="preserve">บ.ไม้เสียบ - พัทลุง (เป็นตอนๆ) </t>
  </si>
  <si>
    <t xml:space="preserve">ทางเลี่ยงเมืองหาดใหญ่ (ด้านตะวันออก)ตอน บ.พรุ - </t>
  </si>
  <si>
    <t>ทางเข้าสนามบินหาดใหญ่</t>
  </si>
  <si>
    <t>อ.บางปู - อ.บางปะกง  ตอน 1</t>
  </si>
  <si>
    <t>อ.บางปู - อ.บางปะกง  ตอน 2</t>
  </si>
  <si>
    <t xml:space="preserve">ตาก - อ.แม่สอด ตอน 4 </t>
  </si>
  <si>
    <t>อ.บางปู - อ.บางปะกง  ตอน 3</t>
  </si>
  <si>
    <t>แยกทางหลวงหมายเลข 4 - ด่านสะเดาแห่งที่ 2 ตอน 1</t>
  </si>
  <si>
    <t>อ.บางปู - อ.บางปะกง  ตอน 4</t>
  </si>
  <si>
    <t>แยกทางหลวงหมายเลข 4 - ด่านสะเดาแห่งที่ 2 ตอน 2</t>
  </si>
  <si>
    <t>อ.บางปู - อ.บางปะกง  ตอน 5</t>
  </si>
  <si>
    <t>โครงการก่อสร้างทางหลวงพิเศษระหว่างเมือง</t>
  </si>
  <si>
    <t>กระทิงลาย - ระยอง (รวมสะพานข้ามแยกหมวดฯ ระยอง 3 แยกทับมา</t>
  </si>
  <si>
    <t>M81</t>
  </si>
  <si>
    <t>บางใหญ่ - กาญจนบุรี  ช่วงที่ 15 (กม.50+000.000 - กม.55+500.000)</t>
  </si>
  <si>
    <t>และแยกบ้านดอน) ตอน แยกหนองบอน - แยกบ้านแลง ตอน 1</t>
  </si>
  <si>
    <t>บางใหญ่ - กาญจนบุรี  ช่วงที่ 16 (กม.55+500.000 - กม.60+950.000)</t>
  </si>
  <si>
    <t>บางใหญ่ - กาญจนบุรี  ช่วงที่ 17 (กม.60+950.000 - กม.64+700.000)</t>
  </si>
  <si>
    <t>และแยกบ้านดอน) ตอน แยกหนองบอน - แยกบ้านแลง ตอน 2</t>
  </si>
  <si>
    <t>(รวมทางแยกต่างระดับท่ามะกา)</t>
  </si>
  <si>
    <t>ปราจีนบุรี - อ.พนมสารคาม ตอน บ.หนองบัวหมู - อ.พนมสารคาม ตอน 1</t>
  </si>
  <si>
    <t>บางใหญ่ - กาญจนบุรี  ช่วงที่ 18 (กม.64+700.000 - กม.70+000.000)</t>
  </si>
  <si>
    <t>ปราจีนบุรี - อ.พนมสารคาม ตอน บ.หนองบัวหมู - อ.พนมสารคาม ตอน 2</t>
  </si>
  <si>
    <t>บางใหญ่ - กาญจนบุรี  ช่วงที่ 19 (กม.70+000.000 - กม.77+000.000)</t>
  </si>
  <si>
    <t>บางใหญ่ - กาญจนบุรี  ช่วงที่ 20 (กม.77+000.000 - กม.80+000.000)</t>
  </si>
  <si>
    <t>บางใหญ่ - กาญจนบุรี  ช่วงที่ 2 (กม.0+400.000 - กม.4+100.000)</t>
  </si>
  <si>
    <t>(รวมทางแยกต่างระดับท่าม่วง)</t>
  </si>
  <si>
    <t>บางใหญ่ - กาญจนบุรี  ช่วงที่ 3 (กม.4+100.000 - กม.9+000.000)</t>
  </si>
  <si>
    <t>บางใหญ่ - กาญจนบุรี  ช่วงที่ 21 (กม.80+000.000 - กม.87+000.000)</t>
  </si>
  <si>
    <t>บางใหญ่ - กาญจนบุรี  ช่วงที่ 4 (กม.9+000.000 - กม.13+000.000)</t>
  </si>
  <si>
    <t>บางใหญ่ - กาญจนบุรี  ช่วงที่ 22 (กม.87+000.000 - กม.92+000.000)</t>
  </si>
  <si>
    <t>บางใหญ่ - กาญจนบุรี  ช่วงที่ 5 (กม.13+000.000 - กม.17+000.000)</t>
  </si>
  <si>
    <t>บางใหญ่ - กาญจนบุรี  ช่วงที่ 24 (กม.1+119.007 - กม.5+000.000  LT.)</t>
  </si>
  <si>
    <t>บางใหญ่ - กาญจนบุรี  ช่วงที่ 6 (กม.17+000.000 - กม.22+500.000)</t>
  </si>
  <si>
    <t>และ กม.1+225.000 - กม.5+000.000 RT.(SPUR  LINE)</t>
  </si>
  <si>
    <t>บางใหญ่ - กาญจนบุรี  ช่วงที่ 7 (กม.22+500.000 - กม.24+875.000)</t>
  </si>
  <si>
    <t>บางใหญ่ -  กาญจนบุรี ช่วงที่ 25 (กม.5+000.000 - กม.9+856.000)</t>
  </si>
  <si>
    <t>(รวมทางแยกต่างระดับนครชัยศรี)</t>
  </si>
  <si>
    <t>(SPUR  LINE)</t>
  </si>
  <si>
    <t>บางใหญ่ - กาญจนบุรี  ช่วงที่ 8 (กม.24+875.000 - กม.29+000.000)</t>
  </si>
  <si>
    <t>บางใหญ่ - กาญจนบุรี  ช่วงที่ 9 (กม.29+000.000 - กม.30+000.000)</t>
  </si>
  <si>
    <t>(รวมทางแยกต่างระดับชุมทางนครชัยศรี)</t>
  </si>
  <si>
    <t>บางใหญ่ - กาญจนบุรี  ช่วงที่ 10 (กม.30+000.000 - กม.35+900.000)</t>
  </si>
  <si>
    <t>บางใหญ่ - กาญจนบุรี  ช่วงที่ 11 (กม.35+900.000 - กม.38+500.000)</t>
  </si>
  <si>
    <t>(รวมทางแยกต่างระดับนครปฐมตะวันออก)</t>
  </si>
  <si>
    <t>บางใหญ่ - กาญจนบุรี  ช่วงที่ 12 (กม.38+500.000 - กม.44+266.833)</t>
  </si>
  <si>
    <t>บางใหญ่ - กาญจนบุรี  ช่วงที่ 13 (กม.44+266.833 - กม.46+000.000)</t>
  </si>
  <si>
    <t>(รวมทางแยกต่างระดับนครปฐมตะวันตก)</t>
  </si>
  <si>
    <t>บางใหญ่ - กาญจนบุรี  ช่วงที่ 14 (กม.46+000.000 - กม.50+000.000)</t>
  </si>
  <si>
    <t>รายงานความก้าวหน้าโครงการก่อสร้าง และบูรณะปรับปรุงทางหลวง</t>
  </si>
  <si>
    <t xml:space="preserve">ข้อมูลถึงสิ้นเดือน </t>
  </si>
  <si>
    <t>สำนักก่อสร้างทางที่  1      โทร.0-2354-0040</t>
  </si>
  <si>
    <t>ลำ</t>
  </si>
  <si>
    <t>ทาง</t>
  </si>
  <si>
    <t>มาตร</t>
  </si>
  <si>
    <t>(1) ค่างานตามสัญญา</t>
  </si>
  <si>
    <t>เวลา</t>
  </si>
  <si>
    <t>%  ผลงาน</t>
  </si>
  <si>
    <t>โครงการปีงบประมาณ/</t>
  </si>
  <si>
    <t>ดับ</t>
  </si>
  <si>
    <t>หลวง</t>
  </si>
  <si>
    <t>ฐาน</t>
  </si>
  <si>
    <t>ชื่อโครงการ</t>
  </si>
  <si>
    <t>สำนักงานทางหลวงที่</t>
  </si>
  <si>
    <t>เริ่มจาก</t>
  </si>
  <si>
    <t>สัญญาที่</t>
  </si>
  <si>
    <t>(2) ประมาณค่าก่อสร้าง</t>
  </si>
  <si>
    <t>ผู้รับจ้าง</t>
  </si>
  <si>
    <t>เริ่มลงมือ</t>
  </si>
  <si>
    <t>วันสิ้นสุด</t>
  </si>
  <si>
    <t>ทำการ</t>
  </si>
  <si>
    <t>แผนงาน</t>
  </si>
  <si>
    <t>(1) ขั้นตอนดำเนินการ</t>
  </si>
  <si>
    <t>หมาย</t>
  </si>
  <si>
    <t>(ชื่อผู้จัดการโครงการ)</t>
  </si>
  <si>
    <t>แขวงทางหลวง</t>
  </si>
  <si>
    <t xml:space="preserve"> กม.-กม.</t>
  </si>
  <si>
    <t>กม.</t>
  </si>
  <si>
    <t>ลงวันที่</t>
  </si>
  <si>
    <t>(ราคากลาง)</t>
  </si>
  <si>
    <t>ทำงานจ้าง</t>
  </si>
  <si>
    <t>สัญญา</t>
  </si>
  <si>
    <t>(วัน)</t>
  </si>
  <si>
    <t>เดือน</t>
  </si>
  <si>
    <t>รวมถึง</t>
  </si>
  <si>
    <t>(2) ปัญหา/อุปสรรค</t>
  </si>
  <si>
    <t>เลข</t>
  </si>
  <si>
    <t>ชั้น</t>
  </si>
  <si>
    <t>(ชื่อนายช่างโครงการ)</t>
  </si>
  <si>
    <t>(3) งบประมาณ (บาท)</t>
  </si>
  <si>
    <t>นี้</t>
  </si>
  <si>
    <t>ปัจจุบัน</t>
  </si>
  <si>
    <t>และแนวทางการแก้ไข</t>
  </si>
  <si>
    <t>พิเศษ</t>
  </si>
  <si>
    <t>สามแยกดอยติ - เชียงใหม่</t>
  </si>
  <si>
    <t>1 (เชียงใหม่)</t>
  </si>
  <si>
    <t>527+243.000</t>
  </si>
  <si>
    <t>สท.1/14/59</t>
  </si>
  <si>
    <t>บ.เชียงใหม่</t>
  </si>
  <si>
    <t>1,080</t>
  </si>
  <si>
    <t>(นายไพศาล  สุวรรณรักษ์)</t>
  </si>
  <si>
    <t>ลำพูน ,เชียงใหม่ที่ 2</t>
  </si>
  <si>
    <t>551+593.000</t>
  </si>
  <si>
    <t>คอนสตรัคชั่น จำกัด</t>
  </si>
  <si>
    <t>งานแล้วเสร็จ 17 ก.ค.63</t>
  </si>
  <si>
    <t xml:space="preserve">(นายมานะ  คงสี) </t>
  </si>
  <si>
    <t>(ขยายอายุสัญญา)</t>
  </si>
  <si>
    <t xml:space="preserve">ทางเลี่ยงเมืองเชียงใหม่รอบนอก 
</t>
  </si>
  <si>
    <t>15+310.000 -</t>
  </si>
  <si>
    <t>สท.1/10/61</t>
  </si>
  <si>
    <t>บมจ.พีซีเอ็น คอร์ป</t>
  </si>
  <si>
    <t xml:space="preserve">(ด้านเหนือ) ตอน ต.ต้นเปา -  </t>
  </si>
  <si>
    <t>เชียงใหม่ที่ 1</t>
  </si>
  <si>
    <t>23+000.000</t>
  </si>
  <si>
    <t>งานแล้วเสร็จ 2 ก.ค.63</t>
  </si>
  <si>
    <t>ต.ดอนแก้ว  ตอน 1</t>
  </si>
  <si>
    <t>งด/ลดค่าปรับ 25 เม.ย.63 - 2 ก.ค.63</t>
  </si>
  <si>
    <t xml:space="preserve">(นายนรภัทร  ตรีศิริโชติ) </t>
  </si>
  <si>
    <t>(นายสิงแก้ว  สลีวงศ์)</t>
  </si>
  <si>
    <t>สท.1/11/61</t>
  </si>
  <si>
    <t xml:space="preserve">บ.ส.เชียงราย </t>
  </si>
  <si>
    <t>เชียงใหม่ที่ 1,2</t>
  </si>
  <si>
    <t>31+644.000</t>
  </si>
  <si>
    <t>ต.ดอนแก้ว  ตอน 2</t>
  </si>
  <si>
    <t>(นายชำนาญ  สุวรรณ)</t>
  </si>
  <si>
    <t xml:space="preserve">ปราจีนบุรี - อ.พนมสารคาม ตอน </t>
  </si>
  <si>
    <t>10 (นครราชสีมา)</t>
  </si>
  <si>
    <t>3+800.000 -</t>
  </si>
  <si>
    <t>สท.1/16/61</t>
  </si>
  <si>
    <t>หจก.มาตรศรีจักรกล</t>
  </si>
  <si>
    <t>บ.หนองชะอม - อ.ศรีมโหสถ  ตอน 1</t>
  </si>
  <si>
    <t>ปราจีนบุรี</t>
  </si>
  <si>
    <t>10+500.000</t>
  </si>
  <si>
    <t>งานแล้วเสร็จ 30 มิ.ย.63</t>
  </si>
  <si>
    <t>(นายสหัสชัย   เรียงรุ่งโรจน์)</t>
  </si>
  <si>
    <t>งด/ลดค่าปรับ 22 ม.ค.63 - 2 ก.ค.63</t>
  </si>
  <si>
    <t>(นายเกษม เวชกุล)</t>
  </si>
  <si>
    <t>10+500.000 -</t>
  </si>
  <si>
    <t>สท.1/20/61</t>
  </si>
  <si>
    <t>บ.หนองชะอม - อ.ศรีมโหสถ  ตอน 2</t>
  </si>
  <si>
    <t>16+300.000</t>
  </si>
  <si>
    <t>งด/ลดค่าปรับ 1 ม.ค.63 - 18 ส.ค.63</t>
  </si>
  <si>
    <t>(นายชาติชาย  พิบูลย์ศักดิ์)</t>
  </si>
  <si>
    <t>16+300.000 -</t>
  </si>
  <si>
    <t>สท.1/34/61</t>
  </si>
  <si>
    <t>หจก.กองมณีก่อสร้าง</t>
  </si>
  <si>
    <t>บ.หนองชะอม - อ.ศรีมโหสถ  ตอน 3</t>
  </si>
  <si>
    <t>22+300.000</t>
  </si>
  <si>
    <t>(นายสิทธิชัย  พ่วงศรี)</t>
  </si>
  <si>
    <t>16 (นครศรีธรรมราช)</t>
  </si>
  <si>
    <t>29+531.000 -</t>
  </si>
  <si>
    <t>สท.1/26/61</t>
  </si>
  <si>
    <t>บ.เอส ซี จี 1995 จำกัด</t>
  </si>
  <si>
    <t>(นายอำนวยพร  ศรีอิสรานุสรณ์)</t>
  </si>
  <si>
    <t xml:space="preserve">สุราษฎร์ธานีที่ 2 </t>
  </si>
  <si>
    <t>40+100.000</t>
  </si>
  <si>
    <t>งานแล้วเสร็จ 12 พ.ค.63</t>
  </si>
  <si>
    <t>(นายสำเนา  เทพทอง)</t>
  </si>
  <si>
    <t>(กาญจนดิษฐ์)</t>
  </si>
  <si>
    <t>อ.ตะกั่วป่า - บ.เขาหลัก -</t>
  </si>
  <si>
    <t>17 (กระบี่)</t>
  </si>
  <si>
    <t>813+300.000  -</t>
  </si>
  <si>
    <t>สท.1/6/59</t>
  </si>
  <si>
    <t>บ.เสริมสงวนก่อสร้าง</t>
  </si>
  <si>
    <t>บ.โคกกลอย</t>
  </si>
  <si>
    <t>พังงา</t>
  </si>
  <si>
    <t>827+646.612 และ</t>
  </si>
  <si>
    <t>จำกัด</t>
  </si>
  <si>
    <t>งานแล้วเสร็จ 18 ต.ค.62</t>
  </si>
  <si>
    <t>(นายปิยชาติ  ปลื้มภิรมย์นาฎ)</t>
  </si>
  <si>
    <t>829+666.400 -</t>
  </si>
  <si>
    <t>(นายประสิทธิ์  คงเพ็ชร)</t>
  </si>
  <si>
    <t>843+350.000</t>
  </si>
  <si>
    <t>อ.ตะกั่วป่า - อ.ท้ายเหมือง ตอน</t>
  </si>
  <si>
    <t>803+000.000 -</t>
  </si>
  <si>
    <t>สท.1/28/61</t>
  </si>
  <si>
    <t>บ.สหการวิศวกร จำกัด</t>
  </si>
  <si>
    <t xml:space="preserve">บ.ทับละมุ - บ.ทุ่งมะพร้าว </t>
  </si>
  <si>
    <t>กระบี่</t>
  </si>
  <si>
    <t>813+300.000</t>
  </si>
  <si>
    <t>งานแล้วเสร็จ 17 พ.ค..63</t>
  </si>
  <si>
    <t>(นายวิศิษฎ์  สุรกิจ)</t>
  </si>
  <si>
    <t xml:space="preserve">บ.บือเล็งใต้ - โกตาบารู </t>
  </si>
  <si>
    <t>18 (สงขลา)</t>
  </si>
  <si>
    <t>26+050.000 -</t>
  </si>
  <si>
    <t>สท.1/25/61</t>
  </si>
  <si>
    <t>บ.อัครพันธุ์ก่อสร้าง</t>
  </si>
  <si>
    <t>(รวมสะพานข้ามแม่น้ำสายบุรี)</t>
  </si>
  <si>
    <t>ยะลา</t>
  </si>
  <si>
    <t>32+200.000,</t>
  </si>
  <si>
    <t>งานแล้วเสร็จ 6 ธ.ค. 62</t>
  </si>
  <si>
    <t>(นายสว่าง  บูรณธนานุกิจ)</t>
  </si>
  <si>
    <t>35+100.000 -</t>
  </si>
  <si>
    <t>(นายสุพจน์  ชูช่วย)</t>
  </si>
  <si>
    <t>35+600.000,</t>
  </si>
  <si>
    <t>38+900.000 -</t>
  </si>
  <si>
    <t>43+100.000</t>
  </si>
  <si>
    <t>กำแพงเพชร - พิจิตร ตอน</t>
  </si>
  <si>
    <t>4 (ตาก), 5 (พิษณุโลก)</t>
  </si>
  <si>
    <t>25+200.000 -</t>
  </si>
  <si>
    <t>สท.1/15/62</t>
  </si>
  <si>
    <t>บ.สระหลวงก่อสร้าง</t>
  </si>
  <si>
    <t>บ.ศรีวิลัย - บ.ทุ่งรวงทอง</t>
  </si>
  <si>
    <t>กำแพงเพชร, พิษณุโลกที่ 1</t>
  </si>
  <si>
    <t>31+600.000,</t>
  </si>
  <si>
    <t>36+000.000 -</t>
  </si>
  <si>
    <t>(นายชุมภู สุขเอมโอฐ)</t>
  </si>
  <si>
    <t>41+250.000 และ</t>
  </si>
  <si>
    <t xml:space="preserve">42+150.000 - </t>
  </si>
  <si>
    <t>47+000.000</t>
  </si>
  <si>
    <t xml:space="preserve">ทางรอบเกาะสมุย ตอน บ.หัวถนน - </t>
  </si>
  <si>
    <t xml:space="preserve">14+000.000 - </t>
  </si>
  <si>
    <t>สท.1/14/62</t>
  </si>
  <si>
    <t>บ.บุญสหะการสร้าง</t>
  </si>
  <si>
    <t>บ.เฉวง</t>
  </si>
  <si>
    <t>สุราษฏร์ธานีที่ 2</t>
  </si>
  <si>
    <t>29+531.000</t>
  </si>
  <si>
    <t xml:space="preserve">ติดสาธารณูปโภค </t>
  </si>
  <si>
    <t>(นายสหัสชัย  เรียงรุ่งโรจน์)</t>
  </si>
  <si>
    <t>(นายสมเกียรติ  โมควงศ์)</t>
  </si>
  <si>
    <t>แยกอินทร์บุรี - อ.สากเหล็ก ตอน</t>
  </si>
  <si>
    <t>11(ลพบุรี)</t>
  </si>
  <si>
    <t>0+000.000 -</t>
  </si>
  <si>
    <t>สท.1/23/62</t>
  </si>
  <si>
    <t>บ.โรจน์สินก่อสร้าง</t>
  </si>
  <si>
    <t>แยกอินทร์บุรี - บ.หนองบัวทอง ตอน 1</t>
  </si>
  <si>
    <t>สิงห์บุรี</t>
  </si>
  <si>
    <t>14+600.000</t>
  </si>
  <si>
    <t>(นายกิตติศักดิ์ ทองมาก)</t>
  </si>
  <si>
    <t>(นายพินิจ เสือชาวนา)</t>
  </si>
  <si>
    <t>14+600.000 -</t>
  </si>
  <si>
    <t>สท.1/29/62</t>
  </si>
  <si>
    <t>กิจการร่วมค้า</t>
  </si>
  <si>
    <t>แยกอินทร์บุรี - บ.หนองบัวทอง ตอน 2</t>
  </si>
  <si>
    <t>นครสวรรค์ที่ 2</t>
  </si>
  <si>
    <t>28+000.000</t>
  </si>
  <si>
    <t>เอสแอนด์เอส</t>
  </si>
  <si>
    <t>ติดพื้นที่กรมชลประทาน ,รถไฟ</t>
  </si>
  <si>
    <t>และสาธารณูปโภค</t>
  </si>
  <si>
    <t>(นายณัฐพงษ์ วิไลเศรษฐีวนิช)</t>
  </si>
  <si>
    <t xml:space="preserve">อ.ตะกั่วป่า - อ.ท้ายเหมือง </t>
  </si>
  <si>
    <t xml:space="preserve">776+700.000 - </t>
  </si>
  <si>
    <t>สท.1/12/62</t>
  </si>
  <si>
    <t>ตอน บ.บางสัก - บ.เขาหลัก</t>
  </si>
  <si>
    <t>พังงา, ภูเก็ต</t>
  </si>
  <si>
    <t>797+062.000</t>
  </si>
  <si>
    <t>ติดขัดต้นไม้ในเขตทาง และ</t>
  </si>
  <si>
    <t>(นายสหัสชัย เรียงรุ่งโรจน์)</t>
  </si>
  <si>
    <t xml:space="preserve">สาธารณูปโภค </t>
  </si>
  <si>
    <t>(นายเสน่ห์ เกตุแก้ว)</t>
  </si>
  <si>
    <t>แยกวังสีสูบ - ทางแยกเข้าอำเภอท่าปลา</t>
  </si>
  <si>
    <t>5 (พิษณุโลก)</t>
  </si>
  <si>
    <t xml:space="preserve">13+100.000 - </t>
  </si>
  <si>
    <t>สท.1/5/62</t>
  </si>
  <si>
    <t xml:space="preserve">บ.เอกทวีทรัพย์ </t>
  </si>
  <si>
    <t>ตอน แยกวังสีสูบ - ต.ผาจุก</t>
  </si>
  <si>
    <t>อุตรดิตถ์ที่ 2</t>
  </si>
  <si>
    <t>17+379.000</t>
  </si>
  <si>
    <t>งานแล้วเสร็จ 15 มิ.ย.63</t>
  </si>
  <si>
    <t>(นายโอฬาร กลั่นประดิษฐ์)</t>
  </si>
  <si>
    <t>บ.ดอนไชย - บ.ผาเวียง ตอน</t>
  </si>
  <si>
    <t>2 (แพร่)</t>
  </si>
  <si>
    <t>8+600.000 -</t>
  </si>
  <si>
    <t>สท.1/1/62</t>
  </si>
  <si>
    <t xml:space="preserve">บ.สหะขนส่งอุทัยธานี </t>
  </si>
  <si>
    <t>ต.บ้านทรายทอง - บ.ผาเวียง</t>
  </si>
  <si>
    <t>น่านที่ 1</t>
  </si>
  <si>
    <t>17+000.00</t>
  </si>
  <si>
    <t>งานแล้วเสร็จ 12 ก.พ.63</t>
  </si>
  <si>
    <t>(นายอุดม  แก้วโก)</t>
  </si>
  <si>
    <t xml:space="preserve">บ.ปารามีแต - อ.โกตาบารู </t>
  </si>
  <si>
    <t>0+100.000 -</t>
  </si>
  <si>
    <t>สท.1/24/62</t>
  </si>
  <si>
    <t xml:space="preserve">บ.อัครพันธุ์ก่อสร้าง </t>
  </si>
  <si>
    <t>7+200.000 และ</t>
  </si>
  <si>
    <t xml:space="preserve">9+400.000 - </t>
  </si>
  <si>
    <t>9+917.000</t>
  </si>
  <si>
    <t>ท่าอากาศยานภูเก็ต - ท่าเรืออ่าวปอ</t>
  </si>
  <si>
    <t>5+900.000 -</t>
  </si>
  <si>
    <t>สท.1/11/62</t>
  </si>
  <si>
    <t>หจก.หาดใหญ่เรืองชัย</t>
  </si>
  <si>
    <t>ตอน บ.ป่าคลอก - บ.พารา</t>
  </si>
  <si>
    <t>ภูเก็ต</t>
  </si>
  <si>
    <t>14+000.000</t>
  </si>
  <si>
    <t>การโยธา</t>
  </si>
  <si>
    <t>ติดกรรมสิทธิ์ที่ดิน  สาธารณูปโภค</t>
  </si>
  <si>
    <t>และปัญหาโควิด</t>
  </si>
  <si>
    <t>(นายจรูญ ชัยทอง)</t>
  </si>
  <si>
    <t xml:space="preserve">อ.ฮอด - อ.อมก๋อย ตอน </t>
  </si>
  <si>
    <t>0+300.000 -</t>
  </si>
  <si>
    <t>สท.1/20/62</t>
  </si>
  <si>
    <t>บ.เชียงใหม่ทวีผล</t>
  </si>
  <si>
    <t>บ.บ่อหลวง - บ.แม่ตื่น (เป็นตอนๆ)</t>
  </si>
  <si>
    <t>121+000.000</t>
  </si>
  <si>
    <t>(นายมานิตย์  สุคติศิริอุดม)</t>
  </si>
  <si>
    <t>(นายศักพิ์ชัย สรญาณธนาวุธ)</t>
  </si>
  <si>
    <t xml:space="preserve">13+700.000 - </t>
  </si>
  <si>
    <t>สท.1/3/63</t>
  </si>
  <si>
    <t xml:space="preserve">บ.เชียงใหม่คอนสตรัคชั่น </t>
  </si>
  <si>
    <t>ติดต้นไม้</t>
  </si>
  <si>
    <t>เชียงใหม่ที่ 2</t>
  </si>
  <si>
    <t>28+200.000</t>
  </si>
  <si>
    <t>(นายชำนาญ สุวรรณ)</t>
  </si>
  <si>
    <t xml:space="preserve">116+000.000 - </t>
  </si>
  <si>
    <t>เสนอกระทรวงฯ อนุมัติจ้าง</t>
  </si>
  <si>
    <t>(นายนรภัทร  ตรีศิริโชติ)</t>
  </si>
  <si>
    <t>134+827.000</t>
  </si>
  <si>
    <t>(นายมงคล  ปิ่นสกุล)</t>
  </si>
  <si>
    <t>อ.เด่นชัย - ลำปาง ตอน สามแยกเด่นชัย -</t>
  </si>
  <si>
    <t xml:space="preserve">370+913.000 - </t>
  </si>
  <si>
    <t>สท.1/12/63</t>
  </si>
  <si>
    <t>บ.คริสเตียนีและนีลเส็น</t>
  </si>
  <si>
    <t>เตรียมการก่อสร้าง</t>
  </si>
  <si>
    <t>สามแยกปางเคาะ</t>
  </si>
  <si>
    <t>แพร่</t>
  </si>
  <si>
    <t>385+550.000</t>
  </si>
  <si>
    <t xml:space="preserve"> (ไทย) จก.(มหาชน)</t>
  </si>
  <si>
    <t>(นายกิตติศักดิ์  ทองมาก)</t>
  </si>
  <si>
    <t>(นายโอฬาร  กลั่นประดิษฐ์)</t>
  </si>
  <si>
    <t xml:space="preserve">กำแพงเพชร - สุโขทัย </t>
  </si>
  <si>
    <t>4 (ตาก)</t>
  </si>
  <si>
    <t>33+000.000 -</t>
  </si>
  <si>
    <t>สท.1/20/63</t>
  </si>
  <si>
    <t>บ.เทิดไท แอนด์ โค จก.</t>
  </si>
  <si>
    <t>ตอน แยก อ.ลานกระบือ - อ.คีรีมาศ</t>
  </si>
  <si>
    <t>สุโขทัย, ตากที่1</t>
  </si>
  <si>
    <t>36+010.000 และ</t>
  </si>
  <si>
    <t>.</t>
  </si>
  <si>
    <t>36+400.000 -</t>
  </si>
  <si>
    <t>(นายพรศักดิ์  เลี่ยงอิ้ว)</t>
  </si>
  <si>
    <t>55+625.000</t>
  </si>
  <si>
    <t xml:space="preserve">กำแพงเพชร - พิจิตร </t>
  </si>
  <si>
    <t xml:space="preserve">57+000.000 - </t>
  </si>
  <si>
    <t>ตอน ต.บึงบัว - บ.คลองโนน</t>
  </si>
  <si>
    <t>66+150.000</t>
  </si>
  <si>
    <t xml:space="preserve">29+545.000 - </t>
  </si>
  <si>
    <t>สท.1/5/63</t>
  </si>
  <si>
    <t>หจก.รัตนชาติก่อสร้าง</t>
  </si>
  <si>
    <t>สุโขทัย</t>
  </si>
  <si>
    <t>36+600.000</t>
  </si>
  <si>
    <t>(นายรัตน์  ปัญญาดี)</t>
  </si>
  <si>
    <t xml:space="preserve">แยกอินทร์บุรี - อ.สากเหล็ก </t>
  </si>
  <si>
    <t xml:space="preserve">142+000.000 - </t>
  </si>
  <si>
    <t>รอลงนามสัญญา</t>
  </si>
  <si>
    <t>ตอน อ.ทับคล้อ - อ.สากเหล็ก</t>
  </si>
  <si>
    <t>172+900.000</t>
  </si>
  <si>
    <t>(นายชมภู  สุขเอมโอฐ)</t>
  </si>
  <si>
    <t xml:space="preserve">69+000.000 - </t>
  </si>
  <si>
    <t>สท.1/9/63</t>
  </si>
  <si>
    <t xml:space="preserve">บ.เค.เอ.พี.เพาเวอร์ </t>
  </si>
  <si>
    <t>(นายพรชัย อดุลยธรรม)</t>
  </si>
  <si>
    <t>บุรีรัมย์</t>
  </si>
  <si>
    <t>81+000.000</t>
  </si>
  <si>
    <t>อินเตอร์เนชั่นแนล จำกัด</t>
  </si>
  <si>
    <t>(นายอัมพล  สุทธิเสมอ)</t>
  </si>
  <si>
    <t>10 (โคราช)</t>
  </si>
  <si>
    <t xml:space="preserve">28+000.000 - </t>
  </si>
  <si>
    <t>สท.1/16/63</t>
  </si>
  <si>
    <t>หจก.น้องเล็กสถาปัตย์</t>
  </si>
  <si>
    <t>42+016.000</t>
  </si>
  <si>
    <t>(นายสมบัติ  มุจรินทร์)</t>
  </si>
  <si>
    <t xml:space="preserve">26+500.000 - </t>
  </si>
  <si>
    <t>สท.1/7/63</t>
  </si>
  <si>
    <t>หจก.ศรีประโคนชัย</t>
  </si>
  <si>
    <t>(นายพรชัย  อดุลยธรรม)</t>
  </si>
  <si>
    <t>41+500.000</t>
  </si>
  <si>
    <t>ก่อสร้าง</t>
  </si>
  <si>
    <t>(นายวินิจ  มูลป้อม)</t>
  </si>
  <si>
    <t xml:space="preserve">อ.เฉลิมพระเกียรติ - อ.จักราช - </t>
  </si>
  <si>
    <t xml:space="preserve">35+600.000 - </t>
  </si>
  <si>
    <t>สท.1/13/63</t>
  </si>
  <si>
    <t>บ.บุรีรัมย์ธงชัยก่อสร้าง จก.</t>
  </si>
  <si>
    <t>อ.ห้วยแถลง</t>
  </si>
  <si>
    <t>นครราชสีมาที่3</t>
  </si>
  <si>
    <t>39+800.000 ,</t>
  </si>
  <si>
    <t>41+050.000 -</t>
  </si>
  <si>
    <t>(นายธัชชัย  ภูริธร)</t>
  </si>
  <si>
    <t>49+000.000,</t>
  </si>
  <si>
    <t xml:space="preserve">49+900.000 - </t>
  </si>
  <si>
    <t>53+510.000 และ</t>
  </si>
  <si>
    <t>57+100.000 -</t>
  </si>
  <si>
    <t>63+000.000</t>
  </si>
  <si>
    <t>อ.แก่งคอย - อ.บ้านนา ตอน</t>
  </si>
  <si>
    <t>11 (ลพบุรี)</t>
  </si>
  <si>
    <t xml:space="preserve">12+890.000 - </t>
  </si>
  <si>
    <t>สท.1/4/63</t>
  </si>
  <si>
    <t xml:space="preserve">บ.ซอยล์ซัพพอร์ตติ้ง </t>
  </si>
  <si>
    <t>ติดสาธารณูปโภค , ต้นไม้</t>
  </si>
  <si>
    <t>ต.ชำผักแพว - ต.ชะอม</t>
  </si>
  <si>
    <t>สระบุรี</t>
  </si>
  <si>
    <t>24+500.000</t>
  </si>
  <si>
    <t>(นายสุพัฒน์  สินเติม)</t>
  </si>
  <si>
    <t xml:space="preserve">4+450.000 - </t>
  </si>
  <si>
    <t>11+000.000</t>
  </si>
  <si>
    <t>(นายบัญชา  เอื้อจริยกุล)</t>
  </si>
  <si>
    <t xml:space="preserve">11+000.000 - </t>
  </si>
  <si>
    <t>18+952.000</t>
  </si>
  <si>
    <t>(นายวัลลภ  นิ้วกลม)</t>
  </si>
  <si>
    <t>13 (กรุงเทพ)</t>
  </si>
  <si>
    <t xml:space="preserve">16+406.000 - </t>
  </si>
  <si>
    <t>สท.1/6/2563</t>
  </si>
  <si>
    <t>บ.กรีนไลท์ อินเตอร์</t>
  </si>
  <si>
    <t>อยุธยา</t>
  </si>
  <si>
    <t>25+706.000</t>
  </si>
  <si>
    <t>เนชั่นแนล จำกัด</t>
  </si>
  <si>
    <t>(นายชัชวาล  รุ่งเรือง)</t>
  </si>
  <si>
    <t xml:space="preserve">ต.ราชกรูด - อ.หลังสวน </t>
  </si>
  <si>
    <t xml:space="preserve">57+500.000 - </t>
  </si>
  <si>
    <t>สท.1/11/63</t>
  </si>
  <si>
    <t>บ.นันทวรรธไชย 2002 จก.</t>
  </si>
  <si>
    <t>ตอน บ.หาดยาย - บ.วังตะกอ</t>
  </si>
  <si>
    <t>ระนอง</t>
  </si>
  <si>
    <t>63+900.000</t>
  </si>
  <si>
    <t>(นายฉลองชัย  จุรุพันธ์)</t>
  </si>
  <si>
    <t>สุราษฎร์ธานี - อ.อ่าวลึก</t>
  </si>
  <si>
    <t xml:space="preserve">18+000.000 - </t>
  </si>
  <si>
    <t>สท.1/14/63</t>
  </si>
  <si>
    <t>บ.บุญสหะการสร้าง จก.</t>
  </si>
  <si>
    <t>ตอน บ.ซอยสิบ - อ.บ้านนาสาร</t>
  </si>
  <si>
    <t>สุราษฎร์ธานีที่ 2</t>
  </si>
  <si>
    <t>41+000.000</t>
  </si>
  <si>
    <t>(นายปรเมธ  ถาวโรจน์)</t>
  </si>
  <si>
    <t xml:space="preserve">21+869.000 - </t>
  </si>
  <si>
    <t>43+000.000</t>
  </si>
  <si>
    <t xml:space="preserve">1+691.000 - </t>
  </si>
  <si>
    <t>8+572.000</t>
  </si>
  <si>
    <t>(นายจิรวุฒิ  สุจริตธุรการ)</t>
  </si>
  <si>
    <t xml:space="preserve">769+300.000 - </t>
  </si>
  <si>
    <t>สท.1/8/63</t>
  </si>
  <si>
    <t>776+700.000</t>
  </si>
  <si>
    <t>(นายอภิภู  พุ่มพวง)</t>
  </si>
  <si>
    <t>18 สงขลา</t>
  </si>
  <si>
    <t xml:space="preserve">3+400.000 - </t>
  </si>
  <si>
    <t>สท.1/2/63</t>
  </si>
  <si>
    <t>หจก.ซี.ซี.จักรกล</t>
  </si>
  <si>
    <t>ติดสาธารณูปโภค</t>
  </si>
  <si>
    <t>สตูล</t>
  </si>
  <si>
    <t>11+900.000</t>
  </si>
  <si>
    <t>และก่อสร้าง</t>
  </si>
  <si>
    <t>(นายสำราญ สุตระ)</t>
  </si>
  <si>
    <t xml:space="preserve">37+000.000 - </t>
  </si>
  <si>
    <t>47+500.000</t>
  </si>
  <si>
    <t>(นายพนม  กฤษสุวรรณ)</t>
  </si>
  <si>
    <t>โครงการฯ ที่ระหว่างก่อสร้าง</t>
  </si>
  <si>
    <t xml:space="preserve">โครงการฯ ที่ยังไม่ลงนามในสัญญา  </t>
  </si>
  <si>
    <t xml:space="preserve">โครงการฯ แล้วเสร็จ </t>
  </si>
  <si>
    <t>กิจกรรมเร่งรัดขยายทางสายประธานให้เป็น 4 ช่องทางจราจร(ระยะที่ 2)</t>
  </si>
  <si>
    <t>อ.ร้องกวาง - อ.งาว ตอน</t>
  </si>
  <si>
    <t xml:space="preserve">49+770.000 - </t>
  </si>
  <si>
    <t>สท.1/6/61</t>
  </si>
  <si>
    <t>หจก.แพร่วิศวกรรม</t>
  </si>
  <si>
    <t>บ.แม่ตีบหลวง - บ.เป๊าะ</t>
  </si>
  <si>
    <t>ลำปางที่ 2</t>
  </si>
  <si>
    <t>64+115.556</t>
  </si>
  <si>
    <t>(นายเลอเกียรติ์  สนธิเกษร)</t>
  </si>
  <si>
    <t>อ.บางปะหัน - อ.นครหลวง - อ.ภาชี -</t>
  </si>
  <si>
    <t>54+273.000 -</t>
  </si>
  <si>
    <t>สท.1/30/61</t>
  </si>
  <si>
    <t>บ.บัญชากิจ จำกัด</t>
  </si>
  <si>
    <t xml:space="preserve">บ.หินกอง (329 เดิม) ตอน บ.ภาชี - </t>
  </si>
  <si>
    <t>69+250.000</t>
  </si>
  <si>
    <t>บ.หินกอง ตอน 1</t>
  </si>
  <si>
    <t>(นายไกรทอง  ขุนทิพย์ทอง)</t>
  </si>
  <si>
    <t>69+250.000 -</t>
  </si>
  <si>
    <t>สท.1/23/61</t>
  </si>
  <si>
    <t>บ.หินกอง ตอน 2</t>
  </si>
  <si>
    <t>(นายธงชัย  สงใย)</t>
  </si>
  <si>
    <t xml:space="preserve">ชุมพร - ระนอง </t>
  </si>
  <si>
    <t xml:space="preserve">585+250.000 - </t>
  </si>
  <si>
    <t>สท.1/22/60</t>
  </si>
  <si>
    <t>บ.ทองมา</t>
  </si>
  <si>
    <t>ตอน บ.ทรายแดง - บ.บางนอน</t>
  </si>
  <si>
    <t>กระบี่,ระนอง</t>
  </si>
  <si>
    <t>603+000.000</t>
  </si>
  <si>
    <t>คอนแทรคเตอร์ จำกัด</t>
  </si>
  <si>
    <t>(นายประจักษ์  โอภาส)</t>
  </si>
  <si>
    <t xml:space="preserve">พังงา - อ.บ้านตาขุน ตอน </t>
  </si>
  <si>
    <t>17 กระบี่</t>
  </si>
  <si>
    <t xml:space="preserve">0+000.000 - </t>
  </si>
  <si>
    <t>สท.1/14/61</t>
  </si>
  <si>
    <t>บ.สินเจริญสนม จำกัด</t>
  </si>
  <si>
    <t xml:space="preserve"> 23 ก.ย.62</t>
  </si>
  <si>
    <t>บ.นาเหนือ - บ.บางคราม ตอน 1</t>
  </si>
  <si>
    <t>10+061.000</t>
  </si>
  <si>
    <t xml:space="preserve"> 31 ม.ค.61</t>
  </si>
  <si>
    <t xml:space="preserve"> 21 ธ.ค.62</t>
  </si>
  <si>
    <t>งานแล้วเสร็จ 23 ม.ค. 63</t>
  </si>
  <si>
    <t xml:space="preserve"> 15 ม.ค.63</t>
  </si>
  <si>
    <t>(นายชำนาญ  รุจิรเมธา)</t>
  </si>
  <si>
    <t xml:space="preserve">10+061.000 - </t>
  </si>
  <si>
    <t>สท.1/13/61</t>
  </si>
  <si>
    <t xml:space="preserve">บ.ตาปีแทรคเตอร์ </t>
  </si>
  <si>
    <t xml:space="preserve"> 22 พ.ย.62</t>
  </si>
  <si>
    <t>งานแล้วเสร็จ 11 ก.พ.63</t>
  </si>
  <si>
    <t>บ.นาเหนือ - บ.บางคราม ตอน 2</t>
  </si>
  <si>
    <t>21+381.000</t>
  </si>
  <si>
    <t xml:space="preserve"> 17 ธ.ค.62</t>
  </si>
  <si>
    <t>งด/ลดค่าปรับ 57 วัน</t>
  </si>
  <si>
    <t>(นายจิรวุฒิ  สุจริตธุระการ)</t>
  </si>
  <si>
    <t>นครสวรรค์ - ชัยภูมิ ตอน</t>
  </si>
  <si>
    <t>6 (เพชรบูรณ์)</t>
  </si>
  <si>
    <t>142+780.000 -</t>
  </si>
  <si>
    <t>สท.1/4/62</t>
  </si>
  <si>
    <t xml:space="preserve">หจก.เชียงใหม่ 49 </t>
  </si>
  <si>
    <t>บ.ซับอีลุม - บ.ซับตะแบก</t>
  </si>
  <si>
    <t>เพชรบูรณ์ที่ 2</t>
  </si>
  <si>
    <t>152+200.000</t>
  </si>
  <si>
    <t xml:space="preserve"> 30 ม.ค.62</t>
  </si>
  <si>
    <t>คอนสตรัคชั่น</t>
  </si>
  <si>
    <t>ติดขัดต้นไม้หวงห้าม</t>
  </si>
  <si>
    <t>(นายราชันย์ เหมวิเชียร)</t>
  </si>
  <si>
    <t>อ.ร้องกวาง - น่าน ตอน</t>
  </si>
  <si>
    <t>300+049.000 -</t>
  </si>
  <si>
    <t>สท.1/1/63</t>
  </si>
  <si>
    <t>บริษัท แพร่ธำรงวิทย์</t>
  </si>
  <si>
    <t>ติดกรรมสิทธิ์ที่ดิน , สาธารณูปโภค</t>
  </si>
  <si>
    <t>บ.ห้วยแก๊ต - บ.ห้วยน้ำอุ่น</t>
  </si>
  <si>
    <t>น่านที่ 1, แพร่</t>
  </si>
  <si>
    <t xml:space="preserve">316+199.000 </t>
  </si>
  <si>
    <t>(183+750.000 -</t>
  </si>
  <si>
    <t>(นายมงคล ปิ่นสกุล)</t>
  </si>
  <si>
    <t xml:space="preserve">199+900.000 (เดิม) </t>
  </si>
  <si>
    <t>สุโขทัย - อ.สวรรคโลก</t>
  </si>
  <si>
    <t xml:space="preserve">105+400.000 - </t>
  </si>
  <si>
    <t>ตอน ต.บางยม - อ.สวรรคโลก</t>
  </si>
  <si>
    <t>130+000.000</t>
  </si>
  <si>
    <t>(นายมานะ  คงสี)</t>
  </si>
  <si>
    <t xml:space="preserve">นครสวรรค์ - ชัยภูมิ </t>
  </si>
  <si>
    <t xml:space="preserve">33+000.000 - </t>
  </si>
  <si>
    <t>สท.1/19/63</t>
  </si>
  <si>
    <t>บ.เอส.เค.วาย.คอนสตรัคชั่น</t>
  </si>
  <si>
    <t>ตอน อ.ชุมแสง - อ.หนองบัว ตอน 1</t>
  </si>
  <si>
    <t xml:space="preserve">นครสวรรค์ที่ 2 </t>
  </si>
  <si>
    <t>45+000.000</t>
  </si>
  <si>
    <t>จก.</t>
  </si>
  <si>
    <t>(ตากฟ้า)</t>
  </si>
  <si>
    <t>(นายพีระ ทับทิมแดง)</t>
  </si>
  <si>
    <t xml:space="preserve">45+000.000 - </t>
  </si>
  <si>
    <t>สท.1/15/63</t>
  </si>
  <si>
    <t>บ.สี่แสงการโยธา</t>
  </si>
  <si>
    <t>ตอน อ.ชุมแสง - อ.หนองบัว ตอน 2</t>
  </si>
  <si>
    <t>70+000.000</t>
  </si>
  <si>
    <t xml:space="preserve"> (1979) จก.</t>
  </si>
  <si>
    <t>(นายราชันย์  เหมวิเชียร)</t>
  </si>
  <si>
    <t xml:space="preserve">พังงา - อ.บ้านตาขุน </t>
  </si>
  <si>
    <t xml:space="preserve">21+381.000 - </t>
  </si>
  <si>
    <t>ตอน บ.บางคราม - บ.ปากน้ำ ตอน 1</t>
  </si>
  <si>
    <t>29+540.000</t>
  </si>
  <si>
    <t>(นายอุดม  เสือคนอง)</t>
  </si>
  <si>
    <t xml:space="preserve">29+540.000 - </t>
  </si>
  <si>
    <t>ตอน บ.บางคราม - บ.ปากน้ำ ตอน 2</t>
  </si>
  <si>
    <t>39+400.000</t>
  </si>
  <si>
    <t>(นายทนงศักดิ์  สุวรรณภูสิทธิ์)</t>
  </si>
  <si>
    <t>39+400.000 -</t>
  </si>
  <si>
    <t>ตอน บ.บางคราม - บ.ปากน้ำ ตอน 3</t>
  </si>
  <si>
    <t>47+300.000</t>
  </si>
  <si>
    <t>47+300.000 -</t>
  </si>
  <si>
    <t>ตอน บ.บางคราม - บ.ปากน้ำ ตอน  4</t>
  </si>
  <si>
    <t>48+161.000</t>
  </si>
  <si>
    <t xml:space="preserve">เชียงราย - อ.ขุนตาล ตอน </t>
  </si>
  <si>
    <t>19+000.000  -</t>
  </si>
  <si>
    <t>สท.1/5/61</t>
  </si>
  <si>
    <t>บ.หาญเจริญ</t>
  </si>
  <si>
    <t>บ.ใหม่มงคล - อ.ขุนตาล ตอน 1</t>
  </si>
  <si>
    <t>เชียงรายที่ 1</t>
  </si>
  <si>
    <t>35+000.000</t>
  </si>
  <si>
    <t>เอนเตอร์ไพรส์</t>
  </si>
  <si>
    <t>ติดกรรมสิทธิ์ที่ดิน พื้นที่สปก.</t>
  </si>
  <si>
    <t>เชียงราย จำกัด</t>
  </si>
  <si>
    <t>พื้นที่ป่าสงวน</t>
  </si>
  <si>
    <t>(นายสิทธิพร  อินทร์สุวรรณโณ)</t>
  </si>
  <si>
    <t>35+000.000  -</t>
  </si>
  <si>
    <t>สท.1/7/61</t>
  </si>
  <si>
    <t>บ.ใหม่มงคล - อ.ขุนตาล ตอน 2</t>
  </si>
  <si>
    <t>48+190.000</t>
  </si>
  <si>
    <t xml:space="preserve">ติดพื้นที่ป่าไม้ </t>
  </si>
  <si>
    <t>(นายสมชาย  จวงจันทร์)</t>
  </si>
  <si>
    <t>เชียงราย - อ.ขุนตาล</t>
  </si>
  <si>
    <t>สท.1/24/60</t>
  </si>
  <si>
    <t xml:space="preserve"> 23 มี.ค.60</t>
  </si>
  <si>
    <t xml:space="preserve"> 6 มี.ค.63</t>
  </si>
  <si>
    <t>ตอน บ.หัวดอย - บ.ใหม่มงคล</t>
  </si>
  <si>
    <t>19+000.000</t>
  </si>
  <si>
    <t>สหวิศวโยธาการ จำกัด</t>
  </si>
  <si>
    <t>ติดป่าสงวน</t>
  </si>
  <si>
    <t xml:space="preserve">(นายอุทัย  มาลัยพิศ) </t>
  </si>
  <si>
    <t>3180,</t>
  </si>
  <si>
    <t>15 (ประจวบคีรีขันธ์)</t>
  </si>
  <si>
    <t xml:space="preserve">12+270.000 - </t>
  </si>
  <si>
    <t>สท.1/33/61</t>
  </si>
  <si>
    <t xml:space="preserve">บ.สหสถาพรขนส่ง </t>
  </si>
  <si>
    <t>,1</t>
  </si>
  <si>
    <t xml:space="preserve">ชุมพร </t>
  </si>
  <si>
    <t>27+722.000</t>
  </si>
  <si>
    <t>ติดกรรมสิทธิ์ที่ดินและ</t>
  </si>
  <si>
    <t>(นายฉลองชัย  จุรุพันธุ์)</t>
  </si>
  <si>
    <t>ทล.3180  และ</t>
  </si>
  <si>
    <t>รอรับพื้นที่จากการรถไฟ</t>
  </si>
  <si>
    <t>18+190.000 -</t>
  </si>
  <si>
    <t>งด/ลดค่าปรับ 20 มี.ค.63 - 30 มิ.ย.63</t>
  </si>
  <si>
    <t>31+558.000  ทล.3201</t>
  </si>
  <si>
    <t xml:space="preserve">ชุมพร - ระนอง  ตอน 4  </t>
  </si>
  <si>
    <t>513+300.000 -</t>
  </si>
  <si>
    <t>สท.1/13/59</t>
  </si>
  <si>
    <t xml:space="preserve"> 27 พ.ค.59</t>
  </si>
  <si>
    <t xml:space="preserve"> 11 พ.ค.62</t>
  </si>
  <si>
    <t>545+750.000</t>
  </si>
  <si>
    <t>นราธิวาส - บ.ปาเซปูเต๊ะ</t>
  </si>
  <si>
    <t>2+336.000 -</t>
  </si>
  <si>
    <t>สท.1/28/62</t>
  </si>
  <si>
    <t>บ.เอส.โอ.เอ็น.</t>
  </si>
  <si>
    <t>ตอน บ.บาโร๊ะบูดอ - บ.ตารอ</t>
  </si>
  <si>
    <t>นราธิวาส</t>
  </si>
  <si>
    <t>9+475.000 และ</t>
  </si>
  <si>
    <t>เอ็นจิเนียริ่ง จำกัด</t>
  </si>
  <si>
    <t>ติดสิ่งปลูกสร้างรุกล้ำเขตทางทาง</t>
  </si>
  <si>
    <t>12+700.000 -</t>
  </si>
  <si>
    <t>และกรรมสิทธิ์ที่ดิน</t>
  </si>
  <si>
    <t>(นายวานิช สังข์ขาว)</t>
  </si>
  <si>
    <t>14+700.000</t>
  </si>
  <si>
    <t>5+523.000</t>
  </si>
  <si>
    <t>(นายสุรเชษฐ์  สุขะกุล)</t>
  </si>
  <si>
    <t>13 กรุงเทพ)</t>
  </si>
  <si>
    <t>15+132.067 -</t>
  </si>
  <si>
    <t>สท.1/10/63</t>
  </si>
  <si>
    <t>หจก.สี่แสงโยธาการ</t>
  </si>
  <si>
    <t>22+882.067 (ใหม่)</t>
  </si>
  <si>
    <t>(นายสุทัศน์  ขันแก้ว)</t>
  </si>
  <si>
    <t xml:space="preserve">หรือ 8+900.000 - </t>
  </si>
  <si>
    <t>16+650.000 (เก่า)</t>
  </si>
  <si>
    <t xml:space="preserve">ปรับปรุงทางหลวงหมายเลข 35  </t>
  </si>
  <si>
    <t xml:space="preserve">9+800.000 - </t>
  </si>
  <si>
    <t>สท.1/17/61</t>
  </si>
  <si>
    <t>ตอน ทางแยกต่างระดับบางขุนเทียน -</t>
  </si>
  <si>
    <t>ธนบุรี</t>
  </si>
  <si>
    <t>13+300.000</t>
  </si>
  <si>
    <t xml:space="preserve">13+300.000 - </t>
  </si>
  <si>
    <t>สท.1/12/61</t>
  </si>
  <si>
    <t>บ.แสงชัยโชค จำกัด</t>
  </si>
  <si>
    <t>สมุทรสาคร</t>
  </si>
  <si>
    <t>17+400.000</t>
  </si>
  <si>
    <t>17+400.000 -</t>
  </si>
  <si>
    <t>สท.1/24/61</t>
  </si>
  <si>
    <t>บ.เอ็ม.ซี.คอนสตรัคชั่น</t>
  </si>
  <si>
    <t>21+500.000</t>
  </si>
  <si>
    <t>(1979) จำกัด</t>
  </si>
  <si>
    <t>(นายชัชวาล รุ่งเรือง)</t>
  </si>
  <si>
    <t>5+500.000 -</t>
  </si>
  <si>
    <t>1 แห่ง</t>
  </si>
  <si>
    <t>สท.1/35/62</t>
  </si>
  <si>
    <t>บ. สหการวิศวกร จำกัด</t>
  </si>
  <si>
    <t>กรุงเทพ,ปทุมธานี</t>
  </si>
  <si>
    <t>10+700.000</t>
  </si>
  <si>
    <t>(นายสุวิตร  วีรงคเสนีย์)</t>
  </si>
  <si>
    <t>10+700.00 -</t>
  </si>
  <si>
    <t>สท.1/37/62</t>
  </si>
  <si>
    <t>บ. ซีวิลเอนจีเนียริง จำกัด</t>
  </si>
  <si>
    <t>28+030.000</t>
  </si>
  <si>
    <t>(นายเศรษฐา  รังสีสุริยะชัย)</t>
  </si>
  <si>
    <t>31,1</t>
  </si>
  <si>
    <t>28+030.000 (ทล.31)</t>
  </si>
  <si>
    <t>สท.1/36/62</t>
  </si>
  <si>
    <t>บ. สหการวิศวกร</t>
  </si>
  <si>
    <t xml:space="preserve"> -30+300.000 (ทล.1)</t>
  </si>
  <si>
    <t>(นายภัทรพล  ตางจงราช)</t>
  </si>
  <si>
    <t>1+220.000 -</t>
  </si>
  <si>
    <t>สท.1/25/62</t>
  </si>
  <si>
    <t>นครปฐม,สมุทรสาคร</t>
  </si>
  <si>
    <t>3+700.000,</t>
  </si>
  <si>
    <t>ติดสาธารณูปโภค และกรรมสิทธิ์ที่ดิน</t>
  </si>
  <si>
    <t>(นายวีระศักดิ์ รัตนะนุพงศ์)</t>
  </si>
  <si>
    <t xml:space="preserve">6+300.000 - </t>
  </si>
  <si>
    <t>9+920.000,</t>
  </si>
  <si>
    <t>10+400.000 -</t>
  </si>
  <si>
    <t>16+850.000 และ</t>
  </si>
  <si>
    <t>17+650.000 -</t>
  </si>
  <si>
    <t>26+675.000</t>
  </si>
  <si>
    <t>ทางคู่ขนานวงแหวนรอบนอก</t>
  </si>
  <si>
    <t>62+300.000 -</t>
  </si>
  <si>
    <t>สท.1/32/62</t>
  </si>
  <si>
    <t>บ. บุญชัยพาณิชย์</t>
  </si>
  <si>
    <t>กรุงเทพมหานคร (ด้านตะวันตก)</t>
  </si>
  <si>
    <t>นนทบุรี,ปทุมธานี</t>
  </si>
  <si>
    <t>73+800.000 (LT.)</t>
  </si>
  <si>
    <t xml:space="preserve"> ด้านซ้ายทาง ตอน 1</t>
  </si>
  <si>
    <t xml:space="preserve"> และมีการรุกล้ำเขตทาง</t>
  </si>
  <si>
    <t>(นายสว่าง บูรณธนานุกิจ)</t>
  </si>
  <si>
    <t>(นายเอนก ทองฉาย)</t>
  </si>
  <si>
    <t xml:space="preserve">73+800.000 - </t>
  </si>
  <si>
    <t>สท.1/39/62</t>
  </si>
  <si>
    <t>บ. เอส เทค ซีวิล แอนด์</t>
  </si>
  <si>
    <t>ปทุมธานี,อยุธยา</t>
  </si>
  <si>
    <t>86+559.873 (LT.)</t>
  </si>
  <si>
    <t xml:space="preserve"> ด้านซ้ายทาง ตอน 2</t>
  </si>
  <si>
    <t>(นายภัทรพล ตางจงราช)</t>
  </si>
  <si>
    <t xml:space="preserve">62+300.000 - </t>
  </si>
  <si>
    <t>สท.1/34/62</t>
  </si>
  <si>
    <t>บ. ดอนเมืองการช่าง</t>
  </si>
  <si>
    <t>73+800.000 (RT.)</t>
  </si>
  <si>
    <t xml:space="preserve"> จำกัด</t>
  </si>
  <si>
    <t xml:space="preserve"> ด้านขวาทาง ตอน 1</t>
  </si>
  <si>
    <t>และมีการรุกล้ำเขตทาง</t>
  </si>
  <si>
    <t>(นายธงชัย  ชูกร)</t>
  </si>
  <si>
    <t>สท.1/33/62</t>
  </si>
  <si>
    <t>บ. ธนะสินพัฒนา</t>
  </si>
  <si>
    <t>86+559.873 (RT.)</t>
  </si>
  <si>
    <t>(1999) จำกัด</t>
  </si>
  <si>
    <t xml:space="preserve"> ด้านขวาทาง ตอน 2</t>
  </si>
  <si>
    <t>(นายยุทธนา  นวลจีน)</t>
  </si>
  <si>
    <t>0+200.000 -</t>
  </si>
  <si>
    <t>สท.1/19/62</t>
  </si>
  <si>
    <t>หจก.ทนงศักดิ์วิศวภัณฑ์</t>
  </si>
  <si>
    <t>7+137.000</t>
  </si>
  <si>
    <t>(นายธีระศักดิ์  มาคง)</t>
  </si>
  <si>
    <t>304,</t>
  </si>
  <si>
    <t>2+123.204 -</t>
  </si>
  <si>
    <t>สท.1/40/62</t>
  </si>
  <si>
    <t>บ.บุญชัยพาณิชย์</t>
  </si>
  <si>
    <t>กรุงเทพ,นนทบุรี</t>
  </si>
  <si>
    <t xml:space="preserve">12+532.470 (ทล.306) </t>
  </si>
  <si>
    <t>มีพื้นที่ทับซ้อนกับ รฟม.</t>
  </si>
  <si>
    <t>รอรับพื้นที่จากกรมชลประทาน</t>
  </si>
  <si>
    <t>ถนนวงแหวนรอบนอกกรุงเทพมหานคร</t>
  </si>
  <si>
    <t xml:space="preserve">15+217.000 - </t>
  </si>
  <si>
    <t>เสนอสงป.พิจารณาราคา</t>
  </si>
  <si>
    <t>(ด้านตะวันตก) ช่วงพระประแดง -</t>
  </si>
  <si>
    <t>21+803.000</t>
  </si>
  <si>
    <t>บางแค</t>
  </si>
  <si>
    <t>(นายไพรัช  นุชเอี่ยม)</t>
  </si>
  <si>
    <t>ทางบริการด้านนอกของทางหลวงพิเศษ</t>
  </si>
  <si>
    <t xml:space="preserve">50+988.000 - </t>
  </si>
  <si>
    <t>รอเสนอกระทรวงฯ อนุมัติจ้าง</t>
  </si>
  <si>
    <t>หมายเลข 9 ถนนวงแหวนรอบนอก</t>
  </si>
  <si>
    <t>56+700.000</t>
  </si>
  <si>
    <t xml:space="preserve">กรุงเทพมหานคร (ด้านตะวันตก) </t>
  </si>
  <si>
    <t>(นายประสิทธิ์ คงเพ็ชร)</t>
  </si>
  <si>
    <t xml:space="preserve">56+700.000 - </t>
  </si>
  <si>
    <t>62+300.000</t>
  </si>
  <si>
    <t>(นายปรีชา  กันณีย์)</t>
  </si>
  <si>
    <t>สท.1/18/63</t>
  </si>
  <si>
    <t>บ.วิจิตรภัณฑ์ก่อสร้าง จก.</t>
  </si>
  <si>
    <t>นนทบุรี</t>
  </si>
  <si>
    <t>(นายเอนก  ทองฉาย)</t>
  </si>
  <si>
    <t>13+600.000</t>
  </si>
  <si>
    <t>ช่วงพระประแดง - บางขุนเทียน</t>
  </si>
  <si>
    <t>(นายธีรศักดิ์  มาคง)</t>
  </si>
  <si>
    <t>เชียงใหม่ - เชียงราย</t>
  </si>
  <si>
    <t xml:space="preserve">42+000.000 - </t>
  </si>
  <si>
    <t>สท.1/21/60</t>
  </si>
  <si>
    <t>ตอน ต.ป่าเมี่ยง - บ.ปางน้ำถุ</t>
  </si>
  <si>
    <t>51+250.000</t>
  </si>
  <si>
    <t>งานแล้วเสร็จ 13 มี.ค.63</t>
  </si>
  <si>
    <t xml:space="preserve">(นายอำนวยพร  ศรีอิสรานุสรณ์) </t>
  </si>
  <si>
    <t>(นายศรชัย  จันทร์นวล)</t>
  </si>
  <si>
    <t xml:space="preserve">เชียงใหม่ - เชียงราย ตอน </t>
  </si>
  <si>
    <t>51+250.000 -</t>
  </si>
  <si>
    <t>สท.1/3/61</t>
  </si>
  <si>
    <t>หจก.ธนะวงศ์กรุ๊ป</t>
  </si>
  <si>
    <t>บ.ปางน้ำถุ - บ.โป่งป่าตอง ตอน 1</t>
  </si>
  <si>
    <t>57+900.000</t>
  </si>
  <si>
    <t>เกิดปัญหาอุทกภัย</t>
  </si>
  <si>
    <t>งด/ลดค่าปรับ 13 เม.ย.63 - 6 ก.ย.63</t>
  </si>
  <si>
    <t>(นายวิชา  บรรจงหมื่นไวย)</t>
  </si>
  <si>
    <t>57+900.000 -</t>
  </si>
  <si>
    <t>สท.1/4/61</t>
  </si>
  <si>
    <t>บ.ปางน้ำถุ - บ.โป่งป่าตอง ตอน 2</t>
  </si>
  <si>
    <t>62+500.000</t>
  </si>
  <si>
    <t>งด/ลดค่าปรับ 13 เม.ย.62 - 11 ก.พ.64</t>
  </si>
  <si>
    <t>(นายวรุตม์โรจน์  จักษุสุวรรณ)</t>
  </si>
  <si>
    <t xml:space="preserve">น่าน - อ.เฉลิมพระเกียรติ ตอน </t>
  </si>
  <si>
    <t>452+400.000 -</t>
  </si>
  <si>
    <t>สท.1/32/61</t>
  </si>
  <si>
    <t xml:space="preserve">บ.แพร่ธำรงวิทย์  </t>
  </si>
  <si>
    <t xml:space="preserve">อ.ทุ่งช้าง - บ.ปอน </t>
  </si>
  <si>
    <t>น่านที่ 2</t>
  </si>
  <si>
    <t>471+955.000</t>
  </si>
  <si>
    <t>งานแล้วเสร็จ 22 มี.ค.63</t>
  </si>
  <si>
    <t>(นายธวัชชัย  หมื่นโฮ้ง)</t>
  </si>
  <si>
    <t xml:space="preserve">ทางเลี่ยงเมืองปัตตานี </t>
  </si>
  <si>
    <t>7+800.000 -</t>
  </si>
  <si>
    <t>สท.1/8/62</t>
  </si>
  <si>
    <t>บ. ก.นราพัฒน์ จำกัด</t>
  </si>
  <si>
    <t>ตอน แยกทางหลวงหมายเลข 418</t>
  </si>
  <si>
    <t>ปัตตานี</t>
  </si>
  <si>
    <t>9+900.000</t>
  </si>
  <si>
    <t>(นายวรวุฒิ  วิสมิตะนันท์)</t>
  </si>
  <si>
    <t xml:space="preserve">9+900.000 - </t>
  </si>
  <si>
    <t>สท.1/9/62</t>
  </si>
  <si>
    <t>12+050.000</t>
  </si>
  <si>
    <t xml:space="preserve">12+050.000 - </t>
  </si>
  <si>
    <t>สท.1/3/62</t>
  </si>
  <si>
    <t>บ.ตาปีแทรคเตอร์ จำกัด</t>
  </si>
  <si>
    <t>15+000.000</t>
  </si>
  <si>
    <t>(นายธนา สันติศักดิ์)</t>
  </si>
  <si>
    <t xml:space="preserve">15+000.000 - </t>
  </si>
  <si>
    <t>สท.1/7/62</t>
  </si>
  <si>
    <t>18+500.000</t>
  </si>
  <si>
    <t xml:space="preserve">18+500.000 - </t>
  </si>
  <si>
    <t>สท.1/17/62</t>
  </si>
  <si>
    <t>22+000.000</t>
  </si>
  <si>
    <t>(นายสาธร  ทองพูนแก้ว)</t>
  </si>
  <si>
    <t xml:space="preserve">เชียงใหม่ - เชียงราย </t>
  </si>
  <si>
    <t xml:space="preserve"> 1 (เชียงใหม่)</t>
  </si>
  <si>
    <t xml:space="preserve">20+200.000 - </t>
  </si>
  <si>
    <t>สท.1/16/62</t>
  </si>
  <si>
    <t>ตอน อ.ดอยสะเก็ด - ต.ป่าเมี่ยง ตอน 1</t>
  </si>
  <si>
    <t>เชียงรายที่ 1,เชียงใหม่ที่ 2</t>
  </si>
  <si>
    <t>31+700.000</t>
  </si>
  <si>
    <t>เอนเตอร์ไพรส์เชียงราย</t>
  </si>
  <si>
    <t>ติดสาธารณูปโภค และขอใช้วัตถุระเบิด</t>
  </si>
  <si>
    <t>(ปรับแผนงาน)</t>
  </si>
  <si>
    <t>(นายวิชาญ เดชคำฟู)</t>
  </si>
  <si>
    <t xml:space="preserve"> 1 (เชียงใหม่),2 (แพร่)</t>
  </si>
  <si>
    <t xml:space="preserve">31+700.000 - </t>
  </si>
  <si>
    <t>สท.1/10/62</t>
  </si>
  <si>
    <t>ตอน อ.ดอยสะเก็ด - ต.ป่าเมี่ยง ตอน 2</t>
  </si>
  <si>
    <t>เชียงใหม่ที่ 2,เชียงรายที่ 1</t>
  </si>
  <si>
    <t>42+000.000 และ</t>
  </si>
  <si>
    <t xml:space="preserve">62+500.000 - </t>
  </si>
  <si>
    <t>(นายณัฐพล แก้วอู๋)</t>
  </si>
  <si>
    <t>ปัตตานี - อ.เบตง ตอน</t>
  </si>
  <si>
    <t xml:space="preserve">50+540.000 - </t>
  </si>
  <si>
    <t>สท.1/2/62</t>
  </si>
  <si>
    <t>หจก.ชินวรยะลาก่อสร้าง</t>
  </si>
  <si>
    <t>บ.ตือลาฆอบาต๊ะ - บ.ตะบิงติงงี ตอน 1</t>
  </si>
  <si>
    <t>59+955.000</t>
  </si>
  <si>
    <t>สิ่งปลูกสร้างลุกล้ำเขตทาง,ปัญหาโควิด</t>
  </si>
  <si>
    <t>(งด/ลดค่าปรับ 24 มิ.ย.63 - 13 ต.ค.63)</t>
  </si>
  <si>
    <t>(นายอนวัช ห้องโสภา)</t>
  </si>
  <si>
    <t xml:space="preserve">59+955.000 - </t>
  </si>
  <si>
    <t>สท.1/6/62</t>
  </si>
  <si>
    <t>หจก.ฉัตรชัยการโยธา</t>
  </si>
  <si>
    <t>บ.ตือลาฆอบาต๊ะ - บ.ตะบิงติงงี ตอน 2</t>
  </si>
  <si>
    <t>68+555.000</t>
  </si>
  <si>
    <t>ปัญหาโควิด</t>
  </si>
  <si>
    <t>(นายบุศรินทร์  ยามา)</t>
  </si>
  <si>
    <t xml:space="preserve">371+225.000 - </t>
  </si>
  <si>
    <t>381+893.000 และ</t>
  </si>
  <si>
    <t xml:space="preserve">383+917.000 - </t>
  </si>
  <si>
    <t>387+000.000</t>
  </si>
  <si>
    <t xml:space="preserve">295+739.000 - </t>
  </si>
  <si>
    <t>300+557.000</t>
  </si>
  <si>
    <t>(นายเกษม  เวชกุล)</t>
  </si>
  <si>
    <t>ทางเลี่ยงเมืองหาดใหญ่ (ด้านตะวันออก)</t>
  </si>
  <si>
    <t>24+148.450 -</t>
  </si>
  <si>
    <t xml:space="preserve">ประกาศฯ  25 ส.ค.63 </t>
  </si>
  <si>
    <t>ตอน บ.พรุ - ทางเข้าสนามบินหาดใหญ่</t>
  </si>
  <si>
    <t>31+331.426</t>
  </si>
  <si>
    <t>bidding  1 ก.ย.63</t>
  </si>
  <si>
    <t>(นายชุมพล  ทองมาก)</t>
  </si>
  <si>
    <t xml:space="preserve">โครงการพัฒนาทางหลวงเพื่อสนับสนุนเขตเศรษฐกิจพิเศษ </t>
  </si>
  <si>
    <t>22+814.888  (ทล.12) -</t>
  </si>
  <si>
    <t>สท.1/16/59</t>
  </si>
  <si>
    <t>ตากที่ 2 (แม่สอด)</t>
  </si>
  <si>
    <t>49+266.137(ทล.12)(ใหม่)</t>
  </si>
  <si>
    <t>งานแล้วเสร็จ 18 พ.ย. 62</t>
  </si>
  <si>
    <t>หรือ 63+000.000 (ทล.105) -</t>
  </si>
  <si>
    <t>36+250.000 (ทล.105) (เดิม)</t>
  </si>
  <si>
    <t>(ปรับลดค่างาน)</t>
  </si>
  <si>
    <t xml:space="preserve">แยกทางหลวงหมายเลข 4 - </t>
  </si>
  <si>
    <t xml:space="preserve">57+100.000 - </t>
  </si>
  <si>
    <t>สท.1/21/61</t>
  </si>
  <si>
    <t>หจก.หาดใหญ่</t>
  </si>
  <si>
    <t>ด่านสะเดาแห่งที่ 2 ตอน 1</t>
  </si>
  <si>
    <t>สงขลาที่ 2 (นาหม่อม)</t>
  </si>
  <si>
    <t>61+200.000</t>
  </si>
  <si>
    <t>เรืองชัยการโยธา</t>
  </si>
  <si>
    <t>ติดกรรมสิทธิ์ที่ดิน</t>
  </si>
  <si>
    <t>(นายณรงค์  ชูสังข์)</t>
  </si>
  <si>
    <t xml:space="preserve">61+200.000 - </t>
  </si>
  <si>
    <t>สท.1/2/61</t>
  </si>
  <si>
    <t>บ.พี เอส ดี</t>
  </si>
  <si>
    <t>ด่านสะเดาแห่งที่ 2 ตอน 2</t>
  </si>
  <si>
    <t>62+596.000</t>
  </si>
  <si>
    <t>คอนสตรัคชั่น 2011</t>
  </si>
  <si>
    <t xml:space="preserve">2+700.000 - </t>
  </si>
  <si>
    <t>สท.1/31/62</t>
  </si>
  <si>
    <t>บ. ช.ทวีก่อสร้าง จำกัด</t>
  </si>
  <si>
    <t>สระแก้ว</t>
  </si>
  <si>
    <t>22+664.000</t>
  </si>
  <si>
    <t>(นายชาญศักดิ์  จิตเต็มรัมย์)</t>
  </si>
  <si>
    <t>นราธิวาส - อ.ระแงะ ตอน</t>
  </si>
  <si>
    <t xml:space="preserve">6+392.000 - </t>
  </si>
  <si>
    <t>สท.1/21/62</t>
  </si>
  <si>
    <t>บ.อี.แอนด์ ซี.</t>
  </si>
  <si>
    <t>บ.จะแลเกาะ - อ.ระแงะ</t>
  </si>
  <si>
    <t>12+565.000</t>
  </si>
  <si>
    <t>ดีเวลลอปเม้นท์ จำกัด</t>
  </si>
  <si>
    <t>(นายสมศักดิ์ พัสดุสาร)</t>
  </si>
  <si>
    <t>อ.อรัญประเทศ - ชายแดนไทย/กัมพูชา</t>
  </si>
  <si>
    <t>สท.1/26/62</t>
  </si>
  <si>
    <t>บ.เอส.พี.ที.</t>
  </si>
  <si>
    <t>(บ.หนองเอี่ยน - สตึงบท) ตอนแยกทาง</t>
  </si>
  <si>
    <t>ซีวิลกรุ๊ป จำกัด</t>
  </si>
  <si>
    <t>ติดสายสื่อสารของการรถไฟและ</t>
  </si>
  <si>
    <t>หลวงหมายเลข 33 บรรจบทางหลวง</t>
  </si>
  <si>
    <t>กรรมสิทธิ์ที่ดิน</t>
  </si>
  <si>
    <t>หมายเลข 3586 ตอน 1</t>
  </si>
  <si>
    <t>(นายมนัส  สอนไวย์)</t>
  </si>
  <si>
    <t>สท.1/27/62</t>
  </si>
  <si>
    <t>บ.พี.ที.เอ.</t>
  </si>
  <si>
    <t>25+211.000</t>
  </si>
  <si>
    <t>หมายเลข 3586 ตอน 2</t>
  </si>
  <si>
    <t>0+790.000 -</t>
  </si>
  <si>
    <t>สท.1/13/62</t>
  </si>
  <si>
    <t>บ.เอส.พี.ที.ซีวิลกรุ๊ป</t>
  </si>
  <si>
    <t>5+190.000</t>
  </si>
  <si>
    <t>(นายสุกิจ  อภิญญาลังกร)</t>
  </si>
  <si>
    <t xml:space="preserve">อ.ดอกคำใต้ - อ.เทิง ตอน อ.เชียงคำ - </t>
  </si>
  <si>
    <t xml:space="preserve">63+000.000 - </t>
  </si>
  <si>
    <t>อ.เทิง ตอน 1</t>
  </si>
  <si>
    <t>75+000.000</t>
  </si>
  <si>
    <t xml:space="preserve">75+000.000 - </t>
  </si>
  <si>
    <t>อ.เทิง ตอน 2</t>
  </si>
  <si>
    <t>86+000.000</t>
  </si>
  <si>
    <t>(นายสิแก้ว  สลีวงศ์)</t>
  </si>
  <si>
    <t xml:space="preserve">86+000.000 - </t>
  </si>
  <si>
    <t>เสนอ สงป.พิจารณาราคา</t>
  </si>
  <si>
    <t>อ.เทิง ตอน 3</t>
  </si>
  <si>
    <t>100+019.000</t>
  </si>
  <si>
    <t>(นายสมชาติ  จวงจันทร์)</t>
  </si>
  <si>
    <t>54+700.000 -</t>
  </si>
  <si>
    <t>สท.1/30/62</t>
  </si>
  <si>
    <t>ชุมพร</t>
  </si>
  <si>
    <t>89+000.000</t>
  </si>
  <si>
    <t>(นายไพทูรย์  บุญลิ่นเลื่อน)</t>
  </si>
  <si>
    <t>เชียงใหม่ - แม่ฮ่องสอน ตอน</t>
  </si>
  <si>
    <t xml:space="preserve">198+000.000 - </t>
  </si>
  <si>
    <t>สท.1/22/62</t>
  </si>
  <si>
    <t>บ.เอกทวีทรัพย์</t>
  </si>
  <si>
    <t>สะพานแม่ริด - บ.แม่สุริน (เป็นตอนๆ)</t>
  </si>
  <si>
    <t>แม่ฮ่องสอน</t>
  </si>
  <si>
    <t>278+000.000</t>
  </si>
  <si>
    <t>งานแล้วเสร็จ 31 มี.ค.63</t>
  </si>
  <si>
    <t xml:space="preserve">(นายอำนวยพร ศรีอิสรานุสรณ์) </t>
  </si>
  <si>
    <t>(นายอุดม เสือคนอง)</t>
  </si>
  <si>
    <t xml:space="preserve">890+370.000 - </t>
  </si>
  <si>
    <t>สท.1/17/63</t>
  </si>
  <si>
    <t>บ.หาญเจริญเอนเตอร์ไพรส์</t>
  </si>
  <si>
    <t>เชียงราย</t>
  </si>
  <si>
    <t>933+481.000</t>
  </si>
  <si>
    <t>เชียงราย จก.</t>
  </si>
  <si>
    <t>(นายภฑิล  ศรีท้วม)</t>
  </si>
  <si>
    <t xml:space="preserve">933+481.000 - </t>
  </si>
  <si>
    <t>994+749.000</t>
  </si>
  <si>
    <t>814+000.000</t>
  </si>
  <si>
    <t>881+325.000</t>
  </si>
  <si>
    <t>(นายอภิสิทธิ์  หาญณรงค์)</t>
  </si>
  <si>
    <t xml:space="preserve">พัทลุง - อ.หาดใหญ่ ตอน บ.ห้วยทราย - </t>
  </si>
  <si>
    <t xml:space="preserve">1203+585.000 - </t>
  </si>
  <si>
    <t>สท.1/21/63</t>
  </si>
  <si>
    <t>บ. พี.ที.เอ.คอนสตรัคชั่น</t>
  </si>
  <si>
    <t>บ.พรุพ้อ</t>
  </si>
  <si>
    <t>พัทลุง</t>
  </si>
  <si>
    <t>1218+644.000</t>
  </si>
  <si>
    <t xml:space="preserve">315+237.000 - </t>
  </si>
  <si>
    <t>349+525.000</t>
  </si>
  <si>
    <t>(นายสมศักดิ์  พัสดุสาร)</t>
  </si>
  <si>
    <t xml:space="preserve">349+526.000 - </t>
  </si>
  <si>
    <t>381+963.000</t>
  </si>
  <si>
    <t>(นายกิตติธัช  ภู่หิรัญ)</t>
  </si>
  <si>
    <t xml:space="preserve">47+450.000 - </t>
  </si>
  <si>
    <t>สท.1/9/61</t>
  </si>
  <si>
    <t xml:space="preserve">บ.กรีนไลท์ </t>
  </si>
  <si>
    <t>สมุทรปราการ</t>
  </si>
  <si>
    <t>53+160.000</t>
  </si>
  <si>
    <t>อินเตอร์เนชั่นแนล</t>
  </si>
  <si>
    <t>(นายกำพล  ชูชาวนา)</t>
  </si>
  <si>
    <t xml:space="preserve">53+160.000 - </t>
  </si>
  <si>
    <t>สท.1/8/61</t>
  </si>
  <si>
    <t>บ.เอส เทค ซีวิล แอนด์</t>
  </si>
  <si>
    <t>58+875.000</t>
  </si>
  <si>
    <t>14 (ชลบุรี)</t>
  </si>
  <si>
    <t>58+875.000 -</t>
  </si>
  <si>
    <t>สท.1/19/61</t>
  </si>
  <si>
    <t>ฉะเชิงเทรา</t>
  </si>
  <si>
    <t>64+600.000</t>
  </si>
  <si>
    <t xml:space="preserve">(นายภฑิล ศรีท้วม) </t>
  </si>
  <si>
    <t xml:space="preserve">64+600.000 - </t>
  </si>
  <si>
    <t>สท.1/15/61</t>
  </si>
  <si>
    <t>บ.วิวัฒน์ก่อสร้าง</t>
  </si>
  <si>
    <t>70+300.000</t>
  </si>
  <si>
    <t>(นายภูวเสฏฐ์  พรหมทอง)</t>
  </si>
  <si>
    <t xml:space="preserve">70+300.000 - </t>
  </si>
  <si>
    <t>สท.1/31/61</t>
  </si>
  <si>
    <t>76+022.000</t>
  </si>
  <si>
    <t xml:space="preserve">กระทิงลาย - ระยอง </t>
  </si>
  <si>
    <t>สท.1/29/61</t>
  </si>
  <si>
    <t>บ.เทิดไท แอนด์ โค</t>
  </si>
  <si>
    <t>(รวมสะพานข้ามแยกหมวดฯ ระยอง 3</t>
  </si>
  <si>
    <t>ระยอง</t>
  </si>
  <si>
    <t xml:space="preserve">แยกทับมา และแยกบ้านดอน) ตอน  </t>
  </si>
  <si>
    <t>แยกหนองบอน - แยกบ้านแลง ตอน 1</t>
  </si>
  <si>
    <t>(นายพูนศักดิ์  สิริสมบูณณ์)</t>
  </si>
  <si>
    <t>สท.1/27/61</t>
  </si>
  <si>
    <t xml:space="preserve">บ.สี่แสงการโยธา </t>
  </si>
  <si>
    <t>57+021.000</t>
  </si>
  <si>
    <t>แยกหนองบอน - แยกบ้านแลง ตอน 2</t>
  </si>
  <si>
    <t>ปราจีนบุรี - อ.พนมสารคาม ตอน</t>
  </si>
  <si>
    <t xml:space="preserve">22+300.000 - </t>
  </si>
  <si>
    <t>สท.1/18/62</t>
  </si>
  <si>
    <t>บ.หนองบัวหมู - อ.พนมสารคาม ตอน 1</t>
  </si>
  <si>
    <t>30+538.000</t>
  </si>
  <si>
    <t>(นายพนม กฤษสุวรรณ)</t>
  </si>
  <si>
    <t>34+639.000 -</t>
  </si>
  <si>
    <t>สท.1/38/62</t>
  </si>
  <si>
    <t>บ. นภาก่อสร้าง จำกัด</t>
  </si>
  <si>
    <t>บ.หนองบัวหมู - อ.พนมสารคาม ตอน 2</t>
  </si>
  <si>
    <t>ปราจีนบุรี, ฉะเชิงเทรา</t>
  </si>
  <si>
    <t>47+765.000</t>
  </si>
  <si>
    <t>ติดต้นไม้ในเขตทาง</t>
  </si>
  <si>
    <t>(นายบาลี  ไหมทอง)</t>
  </si>
  <si>
    <t>(1)ขั้นตอนดำเนินการ</t>
  </si>
  <si>
    <t>(2)ปัญหา/อุปสรรค</t>
  </si>
  <si>
    <t>บางใหญ่ - กาญจนบุรี  ช่วงที่ 2</t>
  </si>
  <si>
    <t xml:space="preserve">0+400.000 - </t>
  </si>
  <si>
    <t>สท.1/11/60</t>
  </si>
  <si>
    <t>บ.ประยูรวิศว์ จำกัด</t>
  </si>
  <si>
    <t>(กม.0+400.000 - กม.4+100.000)</t>
  </si>
  <si>
    <t>4+100.000</t>
  </si>
  <si>
    <t>(งด/ลดค่าปรับ 7 ม.ค.63 - 9 ม.ค.66)</t>
  </si>
  <si>
    <t>(นายเอกภพ  โกวิทกูลไกร)</t>
  </si>
  <si>
    <t>บางใหญ่ - กาญจนบุรี  ช่วงที่ 3</t>
  </si>
  <si>
    <t>4+100.000 -</t>
  </si>
  <si>
    <t xml:space="preserve">บ.ธาราวัญ </t>
  </si>
  <si>
    <t xml:space="preserve"> - </t>
  </si>
  <si>
    <t>เสนอกระทรวงฯ พิจารณาอนุมัติจ้าง</t>
  </si>
  <si>
    <t>(กม.4+100.000 - กม.9+000.000)</t>
  </si>
  <si>
    <t>9+000.000</t>
  </si>
  <si>
    <t xml:space="preserve">(นายสหัสชัย เรืองรุ่งโรจน์) </t>
  </si>
  <si>
    <t>(นายสุรเชษฐ์  นวลสิงห์)</t>
  </si>
  <si>
    <t>บางใหญ่ - กาญจนบุรี  ช่วงที่ 4</t>
  </si>
  <si>
    <t>9+000.000 -</t>
  </si>
  <si>
    <t>สท.1/9/60</t>
  </si>
  <si>
    <t>บ.ไทยวัฒน์</t>
  </si>
  <si>
    <t>(กม.9+000.000 - กม.13+000.000)</t>
  </si>
  <si>
    <t>13+000.000</t>
  </si>
  <si>
    <t>วิศวการทาง จำกัด</t>
  </si>
  <si>
    <t>(นายโกเมษฐ  ราษีทอง)</t>
  </si>
  <si>
    <t>บางใหญ่ - กาญจนบุรี  ช่วงที่ 5</t>
  </si>
  <si>
    <t xml:space="preserve">13+000.000 - </t>
  </si>
  <si>
    <t>สท.1/1/60</t>
  </si>
  <si>
    <t>(กม.13+000.000 - กม.17+000.000)</t>
  </si>
  <si>
    <t>นครปฐม</t>
  </si>
  <si>
    <t>17+000.000</t>
  </si>
  <si>
    <t>(งด/ลดค่าปรับ 24 ก.ค.62 -  26 มิ.ย.64)</t>
  </si>
  <si>
    <t>บางใหญ่ - กาญจนบุรี  ช่วงที่ 6</t>
  </si>
  <si>
    <t>17+000.000 -</t>
  </si>
  <si>
    <t>สท.1/2/60</t>
  </si>
  <si>
    <t>บ.ประยูรชัย (1984)</t>
  </si>
  <si>
    <t>(กม.17+000.000 - กม.22+500.000 )</t>
  </si>
  <si>
    <t xml:space="preserve">22+500.000 </t>
  </si>
  <si>
    <t>(งด/ลดค่าปรับ 21 ก.ย.62 -  22 พ.ย.64)</t>
  </si>
  <si>
    <t xml:space="preserve">(นายพรชัย  อดุลยธรรม) </t>
  </si>
  <si>
    <t>(นายปกรณ์   มอนไข่)</t>
  </si>
  <si>
    <t>บางใหญ่ - กาญจนบุรี  ช่วงที่ 7</t>
  </si>
  <si>
    <t>22+500.000  -</t>
  </si>
  <si>
    <t>สท.1/12/60</t>
  </si>
  <si>
    <t>(กม.22+500.000 - กม.24+875.000)</t>
  </si>
  <si>
    <t>24+875.000</t>
  </si>
  <si>
    <t xml:space="preserve">ติดกรรมสิทธิ์ที่ดิน และสาธารณูปโภค </t>
  </si>
  <si>
    <t>(นายโสฬส  กิ่งจำปา)</t>
  </si>
  <si>
    <t>บางใหญ่ - กาญจนบุรี  ช่วงที่ 8</t>
  </si>
  <si>
    <t>24+875.000 -</t>
  </si>
  <si>
    <t>สท.1/13/60</t>
  </si>
  <si>
    <t>(กม.24+875.000 - กม.29+000.000)</t>
  </si>
  <si>
    <t>29+000.000</t>
  </si>
  <si>
    <t xml:space="preserve">พื้นที่ทับซ้อนกับตอน 9 </t>
  </si>
  <si>
    <t>(นายนพรัตน์  รัตนสิริ)</t>
  </si>
  <si>
    <t>บางใหญ่ - กาญจนบุรี  ช่วงที่ 9</t>
  </si>
  <si>
    <t xml:space="preserve">29+000.000 - </t>
  </si>
  <si>
    <t>สท.1/18/60</t>
  </si>
  <si>
    <t>บ.แพร่ธำรงวิทย์ จำกัด</t>
  </si>
  <si>
    <t>(กม.29+000.000 - กม.30+000.000)</t>
  </si>
  <si>
    <t>30+000.000</t>
  </si>
  <si>
    <t>(จ.ส.ต.วัลลภ  จันทร์กระจ่าง)</t>
  </si>
  <si>
    <t>บางใหญ่ - กาญจนบุรี  ช่วงที่ 10</t>
  </si>
  <si>
    <t xml:space="preserve">30+000.000 - </t>
  </si>
  <si>
    <t>สท.1/10/60</t>
  </si>
  <si>
    <t>(กม.30+000.000 - กม.35+900.000)</t>
  </si>
  <si>
    <t>35+900.000</t>
  </si>
  <si>
    <t>(นายวีระศักดิ์  รัตนนุพงศ์)</t>
  </si>
  <si>
    <t>บางใหญ่ - กาญจนบุรี  ช่วงที่ 11</t>
  </si>
  <si>
    <t xml:space="preserve">35+900.000 - </t>
  </si>
  <si>
    <t>สท.1/30/60</t>
  </si>
  <si>
    <t>บ.ชัยนันท์ค้าวัตถุ</t>
  </si>
  <si>
    <t>(กม.35+900.000 - กม.38+500.000)</t>
  </si>
  <si>
    <t>38+500.000</t>
  </si>
  <si>
    <t>ก่อสร้าง (2524)</t>
  </si>
  <si>
    <t>บางใหญ่ - กาญจนบุรี  ช่วงที่ 12</t>
  </si>
  <si>
    <t>38+500.000 -</t>
  </si>
  <si>
    <t>สท.1/14/60</t>
  </si>
  <si>
    <t>บ.เอ.เอส.แอสโซซิเอท</t>
  </si>
  <si>
    <t>(กม.38+500.000 - กม.44+266.833)</t>
  </si>
  <si>
    <t>44+266.833</t>
  </si>
  <si>
    <t>เอนยิเนียริ่ง (1964)</t>
  </si>
  <si>
    <t>ติดกรรมสิทธิ์ที่ดิน และสาธารณูปโภค</t>
  </si>
  <si>
    <t>(นายพยูร  เทียนทอง)</t>
  </si>
  <si>
    <t>บางใหญ่ - กาญจนบุรี  ช่วงที่ 13</t>
  </si>
  <si>
    <t xml:space="preserve">44+266.833 - </t>
  </si>
  <si>
    <t>สท.1/23/60</t>
  </si>
  <si>
    <t>บ.นภาก่อสร้าง จำกัด</t>
  </si>
  <si>
    <t>(กม.44+266.833 - กม.46+000.000)</t>
  </si>
  <si>
    <t>46+000.000</t>
  </si>
  <si>
    <t>(งด/ลดค่าปรับ 5 ม.ค. 63 - 24 พ.ย.65)</t>
  </si>
  <si>
    <t>(นายปรัชญา   อิศวมงคล)</t>
  </si>
  <si>
    <t>บางใหญ่ - กาญจนบุรี  ช่วงที่ 14</t>
  </si>
  <si>
    <t xml:space="preserve">46+000.000 - </t>
  </si>
  <si>
    <t>สท.1/22/59</t>
  </si>
  <si>
    <t>(กม.46+000.000 - กม.50+000.000)</t>
  </si>
  <si>
    <t>50+000.000</t>
  </si>
  <si>
    <t xml:space="preserve">ติดกรรมสิทธิ์ที่ดิน </t>
  </si>
  <si>
    <t>(งด/ลดค่าปรับ 10 ส.ค. 62 - 5 ก.ย.63)</t>
  </si>
  <si>
    <t>บางใหญ่ - กาญจนบุรี  ช่วงที่ 15</t>
  </si>
  <si>
    <t xml:space="preserve">50+000.000 - </t>
  </si>
  <si>
    <t>สท.1/20/60</t>
  </si>
  <si>
    <t>(กม.50+000.000 - กม.55+500.000)</t>
  </si>
  <si>
    <t>55+500.000</t>
  </si>
  <si>
    <t xml:space="preserve">(นายพยูร  เทียนทอง) </t>
  </si>
  <si>
    <t>บางใหญ่ - กาญจนบุรี  ช่วงที่ 16</t>
  </si>
  <si>
    <t xml:space="preserve">55+500.000 - </t>
  </si>
  <si>
    <t>สท.1/15/60</t>
  </si>
  <si>
    <t xml:space="preserve">บ.เชียงใหม่ </t>
  </si>
  <si>
    <t>(กม.55+500.000 - กม.60+950.000)</t>
  </si>
  <si>
    <t>นครปฐม,ราชบุรี</t>
  </si>
  <si>
    <t>60+950.000</t>
  </si>
  <si>
    <t xml:space="preserve">(นายวิษณุศักดิ์ ศรีเชษฐา) </t>
  </si>
  <si>
    <t>บางใหญ่ - กาญจนบุรี  ช่วงที่ 17</t>
  </si>
  <si>
    <t>60+950.000 -</t>
  </si>
  <si>
    <t>สท.1/16/60</t>
  </si>
  <si>
    <t>บ.เอส.เค.วาย.</t>
  </si>
  <si>
    <t>(กม.60+950.000 - กม.64+700.000)</t>
  </si>
  <si>
    <t>ราชบุรี</t>
  </si>
  <si>
    <t>64+700.000</t>
  </si>
  <si>
    <t>(นายณัฐศักดิ์  อริยพฤกษ์)</t>
  </si>
  <si>
    <t>บางใหญ่ - กาญจนบุรี  ช่วงที่ 18</t>
  </si>
  <si>
    <t>12 (สุพรรณบุรี)</t>
  </si>
  <si>
    <t>64+700.000 -</t>
  </si>
  <si>
    <t>สท.1/31/60</t>
  </si>
  <si>
    <t>บ. เอ็ม.ซี.</t>
  </si>
  <si>
    <t>(กม.64+700.000 - กม.70+000.000)</t>
  </si>
  <si>
    <t>กาญจนบุรี</t>
  </si>
  <si>
    <t>รอการอนุมัติเข้าพื้นที่กรมชลประทาน</t>
  </si>
  <si>
    <t>รอรื้อถอนสิ่งปลูกสร้าง 1 แปลง</t>
  </si>
  <si>
    <t>(นายอิทธิพล  แก้วบัวดี)</t>
  </si>
  <si>
    <t>บางใหญ่ - กาญจนบุรี  ช่วงที่ 19</t>
  </si>
  <si>
    <t>70+000.000 -</t>
  </si>
  <si>
    <t>สท.1/17/60</t>
  </si>
  <si>
    <t>(กม.70+000.000 - กม.77+000.000)</t>
  </si>
  <si>
    <t>77+000.000</t>
  </si>
  <si>
    <t>รอสำนักงานจัดรูปที่ดินกาญจนบุรี</t>
  </si>
  <si>
    <t>อนุมัติให้เข้าก่อสร้าง</t>
  </si>
  <si>
    <t>(งด/ลดค่าปรับ 15 มิ.ย.63 - 15 ก.ค.65)</t>
  </si>
  <si>
    <t>บางใหญ่ - กาญจนบุรี  ช่วงที่ 20</t>
  </si>
  <si>
    <t xml:space="preserve">77+000.000 - </t>
  </si>
  <si>
    <t>สท.1/23/59</t>
  </si>
  <si>
    <t>(กม.77+000.000 - กม.80+000.000)</t>
  </si>
  <si>
    <t>80+000.000</t>
  </si>
  <si>
    <t>งานแล้วเสร็จ 14 ก.ค.63</t>
  </si>
  <si>
    <t>(งด/ลดค่าปรับ 18 เม.ย.63 - 15 ก.ค.63)</t>
  </si>
  <si>
    <t>(นายสว่าง   บูรณธนานุกิจ)</t>
  </si>
  <si>
    <t>(นายพรศักดิ์   เลี่ยงอิ้ว)</t>
  </si>
  <si>
    <t>บางใหญ่ - กาญจนบุรี  ช่วงที่ 21</t>
  </si>
  <si>
    <t xml:space="preserve">80+000.000 - </t>
  </si>
  <si>
    <t>สท.1/21/59</t>
  </si>
  <si>
    <t xml:space="preserve">บ.บุญสหะการสร้าง </t>
  </si>
  <si>
    <t>(กม.80+000.000 - กม.87+000.000)</t>
  </si>
  <si>
    <t>87+000.000</t>
  </si>
  <si>
    <t>งานแล้วเสร็จ 26 ธ.ค. 62</t>
  </si>
  <si>
    <t>(นายชัชวาล   รุ่งเรือง)</t>
  </si>
  <si>
    <t>บางใหญ่ - กาญจนบุรี  ช่วงที่ 22</t>
  </si>
  <si>
    <t xml:space="preserve">87+000.000 - </t>
  </si>
  <si>
    <t>สท.1/18/59</t>
  </si>
  <si>
    <t>(กม.87+000.000 - กม.92+000.000)</t>
  </si>
  <si>
    <t>92+000.000</t>
  </si>
  <si>
    <t>งานแล้วเสร็จ 5 มิ.ย.63</t>
  </si>
  <si>
    <t>(นายจำรัส   ดำรงค์พานิช)</t>
  </si>
  <si>
    <t>บางใหญ่ - กาญจนบุรี  ช่วงที่ 24</t>
  </si>
  <si>
    <t xml:space="preserve">1+119.007 - </t>
  </si>
  <si>
    <t>สท.1/17/59</t>
  </si>
  <si>
    <t>บ.คริสเตียนีและ</t>
  </si>
  <si>
    <t>(กม.1+119.007 -  กม. 5+000.000  LT.</t>
  </si>
  <si>
    <t>5+000.000  LT.</t>
  </si>
  <si>
    <t>นีลเส็น (ไทย) จำกัด</t>
  </si>
  <si>
    <t>ติดพื้นที่รถไฟ</t>
  </si>
  <si>
    <t>และ กม.1+225.000 - กม.5+000.000  RT.)</t>
  </si>
  <si>
    <t xml:space="preserve">และ 1+225.000 - </t>
  </si>
  <si>
    <t>(มหาชน)</t>
  </si>
  <si>
    <t>(งด/ลดค่าปรับ 11 ก.ย.62 - 11 ต.ค.65)</t>
  </si>
  <si>
    <t xml:space="preserve">5+000.000  RT. </t>
  </si>
  <si>
    <t>(SPUR LINE)</t>
  </si>
  <si>
    <t>(นายวรวัฒน์   ยงสมบูรณ์)</t>
  </si>
  <si>
    <t>บางใหญ่ - กาญจนบุรี  ช่วงที่ 25</t>
  </si>
  <si>
    <t>5+000.000 -</t>
  </si>
  <si>
    <t>สท.1/20/59</t>
  </si>
  <si>
    <t>(กม.5+000.000 - กม.9+856.000)</t>
  </si>
  <si>
    <t>9+856.000</t>
  </si>
  <si>
    <t>ติดสาธารณูปโภค และ</t>
  </si>
  <si>
    <t xml:space="preserve">พื้นที่ชลประทาน </t>
  </si>
  <si>
    <t>โครงการฯ ที่อยู่ระหว่างก่อสร้าง</t>
  </si>
  <si>
    <t>* โครงการสายบางใหญ่ - กาญจนบุรี ช่วงที่ 23 โครงการแล้วเสร็จ 10 พ.ค. 62</t>
  </si>
  <si>
    <t>** งานแล้วเสร็จเดือนนี้จะตัดยอดในเดือนถัดไป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</si>
</sst>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_(* #,##0.00_);_(* \(#,##0.00\);_(* &quot;-&quot;??_);_(@_)"/>
    <numFmt numFmtId="165" formatCode="_(* #,##0.000_);_(* \(#,##0.000\);_(* &quot;-&quot;??_);_(@_)"/>
    <numFmt numFmtId="166" formatCode="0.000"/>
    <numFmt numFmtId="167" formatCode="\-"/>
    <numFmt numFmtId="168" formatCode="#,##0.000"/>
    <numFmt numFmtId="169" formatCode="_-* #,##0.000_-;\-* #,##0.000_-;_-* &quot;-&quot;??_-;_-@_-"/>
    <numFmt numFmtId="170" formatCode="ดดดด\ yyyy"/>
    <numFmt numFmtId="171" formatCode="[$-D07041E]d\ mmm\ yy;@"/>
    <numFmt numFmtId="172" formatCode="\(0\)"/>
    <numFmt numFmtId="173" formatCode="\(General\)"/>
    <numFmt numFmtId="174" formatCode="d\ mmm\ yy"/>
    <numFmt numFmtId="175" formatCode="[$-101041E]d\ mmm\ yy;@"/>
  </numFmts>
  <fonts count="34" x14ac:knownFonts="1">
    <font>
      <sz val="14"/>
      <name val="AngsanaUPC"/>
      <family val="1"/>
    </font>
    <font>
      <sz val="14"/>
      <name val="AngsanaUPC"/>
      <family val="1"/>
    </font>
    <font>
      <sz val="22"/>
      <name val="Cordia New"/>
      <family val="2"/>
      <charset val="222"/>
    </font>
    <font>
      <b/>
      <sz val="22"/>
      <name val="Cordia New"/>
      <family val="2"/>
      <charset val="222"/>
    </font>
    <font>
      <b/>
      <sz val="26"/>
      <name val="CordiaUPC"/>
      <family val="2"/>
      <charset val="222"/>
    </font>
    <font>
      <sz val="26"/>
      <name val="Cordia New"/>
      <family val="2"/>
      <charset val="222"/>
    </font>
    <font>
      <sz val="16"/>
      <name val="Cordia New"/>
      <family val="2"/>
      <charset val="222"/>
    </font>
    <font>
      <sz val="24"/>
      <name val="Cordia New"/>
      <family val="2"/>
      <charset val="222"/>
    </font>
    <font>
      <b/>
      <sz val="24"/>
      <name val="CordiaUPC"/>
      <family val="2"/>
      <charset val="222"/>
    </font>
    <font>
      <b/>
      <sz val="14"/>
      <name val="Cordia New"/>
      <family val="2"/>
      <charset val="222"/>
    </font>
    <font>
      <sz val="14"/>
      <name val="Cordia New"/>
      <family val="2"/>
      <charset val="222"/>
    </font>
    <font>
      <b/>
      <u/>
      <sz val="14"/>
      <name val="Cordia New"/>
      <family val="2"/>
    </font>
    <font>
      <b/>
      <sz val="14"/>
      <name val="Cordia New"/>
      <family val="2"/>
    </font>
    <font>
      <sz val="12"/>
      <name val="Cordia New"/>
      <family val="2"/>
    </font>
    <font>
      <b/>
      <u/>
      <sz val="14"/>
      <name val="Cordia New"/>
      <family val="2"/>
      <charset val="222"/>
    </font>
    <font>
      <sz val="14"/>
      <name val="Cordia New"/>
      <family val="2"/>
    </font>
    <font>
      <sz val="12"/>
      <name val="Cordia New"/>
      <family val="2"/>
      <charset val="222"/>
    </font>
    <font>
      <b/>
      <sz val="16"/>
      <name val="Cordia New"/>
      <family val="2"/>
      <charset val="222"/>
    </font>
    <font>
      <sz val="11"/>
      <name val="Cordia New"/>
      <family val="2"/>
      <charset val="222"/>
    </font>
    <font>
      <b/>
      <u/>
      <sz val="13"/>
      <name val="Cordia New"/>
      <family val="2"/>
    </font>
    <font>
      <b/>
      <sz val="12"/>
      <name val="Cordia New"/>
      <family val="2"/>
    </font>
    <font>
      <b/>
      <u/>
      <sz val="12"/>
      <name val="Cordia New"/>
      <family val="2"/>
    </font>
    <font>
      <u/>
      <sz val="12"/>
      <name val="Cordia New"/>
      <family val="2"/>
    </font>
    <font>
      <sz val="11"/>
      <name val="Cordia New"/>
      <family val="2"/>
    </font>
    <font>
      <sz val="10"/>
      <name val="Cordia New"/>
      <family val="2"/>
    </font>
    <font>
      <sz val="11.5"/>
      <name val="Cordia New"/>
      <family val="2"/>
    </font>
    <font>
      <sz val="9"/>
      <name val="Cordia New"/>
      <family val="2"/>
    </font>
    <font>
      <sz val="16"/>
      <name val="TH SarabunPSK"/>
      <family val="2"/>
    </font>
    <font>
      <b/>
      <sz val="12"/>
      <color theme="1"/>
      <name val="Cordia New"/>
      <family val="2"/>
    </font>
    <font>
      <b/>
      <u/>
      <sz val="12"/>
      <color theme="1"/>
      <name val="Cordia New"/>
      <family val="2"/>
    </font>
    <font>
      <sz val="12"/>
      <color theme="1"/>
      <name val="Cordia New"/>
      <family val="2"/>
    </font>
    <font>
      <u/>
      <sz val="12"/>
      <color theme="1"/>
      <name val="Cordia New"/>
      <family val="2"/>
    </font>
    <font>
      <sz val="14"/>
      <color theme="1"/>
      <name val="AngsanaUPC"/>
      <family val="1"/>
    </font>
    <font>
      <sz val="11"/>
      <color theme="1"/>
      <name val="Cordia New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2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0" xfId="0" applyFont="1" applyBorder="1"/>
    <xf numFmtId="0" fontId="2" fillId="0" borderId="5" xfId="0" applyFont="1" applyBorder="1" applyAlignment="1"/>
    <xf numFmtId="0" fontId="2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/>
    <xf numFmtId="0" fontId="6" fillId="0" borderId="4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0" xfId="0" applyFont="1" applyBorder="1"/>
    <xf numFmtId="0" fontId="6" fillId="0" borderId="5" xfId="0" applyFont="1" applyBorder="1"/>
    <xf numFmtId="0" fontId="6" fillId="0" borderId="0" xfId="0" applyFont="1"/>
    <xf numFmtId="0" fontId="7" fillId="0" borderId="0" xfId="0" applyFont="1"/>
    <xf numFmtId="0" fontId="5" fillId="0" borderId="0" xfId="0" quotePrefix="1" applyFont="1"/>
    <xf numFmtId="0" fontId="5" fillId="0" borderId="0" xfId="0" applyFont="1"/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4" xfId="0" applyFont="1" applyBorder="1"/>
    <xf numFmtId="0" fontId="4" fillId="0" borderId="0" xfId="0" applyFont="1" applyBorder="1" applyAlignment="1"/>
    <xf numFmtId="0" fontId="0" fillId="0" borderId="0" xfId="0" applyBorder="1"/>
    <xf numFmtId="0" fontId="4" fillId="0" borderId="0" xfId="0" applyFont="1" applyBorder="1" applyAlignment="1">
      <alignment horizontal="right"/>
    </xf>
    <xf numFmtId="0" fontId="2" fillId="0" borderId="5" xfId="0" applyFont="1" applyBorder="1"/>
    <xf numFmtId="0" fontId="2" fillId="0" borderId="6" xfId="0" applyFont="1" applyBorder="1"/>
    <xf numFmtId="0" fontId="0" fillId="0" borderId="7" xfId="0" applyBorder="1"/>
    <xf numFmtId="0" fontId="2" fillId="0" borderId="7" xfId="0" applyFont="1" applyBorder="1"/>
    <xf numFmtId="0" fontId="2" fillId="0" borderId="8" xfId="0" applyFont="1" applyBorder="1"/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9" fillId="0" borderId="9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0" fillId="0" borderId="3" xfId="0" applyFont="1" applyFill="1" applyBorder="1"/>
    <xf numFmtId="0" fontId="9" fillId="0" borderId="10" xfId="0" applyFont="1" applyFill="1" applyBorder="1" applyAlignment="1">
      <alignment horizontal="center"/>
    </xf>
    <xf numFmtId="0" fontId="9" fillId="0" borderId="7" xfId="0" applyFont="1" applyFill="1" applyBorder="1"/>
    <xf numFmtId="0" fontId="9" fillId="0" borderId="8" xfId="0" applyFont="1" applyFill="1" applyBorder="1"/>
    <xf numFmtId="0" fontId="9" fillId="0" borderId="8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10" fillId="0" borderId="8" xfId="0" applyFont="1" applyFill="1" applyBorder="1"/>
    <xf numFmtId="1" fontId="9" fillId="0" borderId="11" xfId="0" applyNumberFormat="1" applyFont="1" applyFill="1" applyBorder="1" applyAlignment="1">
      <alignment horizontal="center"/>
    </xf>
    <xf numFmtId="0" fontId="11" fillId="0" borderId="0" xfId="0" applyFont="1" applyFill="1" applyBorder="1"/>
    <xf numFmtId="0" fontId="9" fillId="0" borderId="5" xfId="0" applyFont="1" applyFill="1" applyBorder="1"/>
    <xf numFmtId="0" fontId="10" fillId="0" borderId="5" xfId="0" applyFont="1" applyFill="1" applyBorder="1" applyAlignment="1">
      <alignment horizontal="center"/>
    </xf>
    <xf numFmtId="165" fontId="10" fillId="0" borderId="5" xfId="1" applyNumberFormat="1" applyFont="1" applyFill="1" applyBorder="1"/>
    <xf numFmtId="164" fontId="10" fillId="0" borderId="4" xfId="1" applyFont="1" applyFill="1" applyBorder="1"/>
    <xf numFmtId="0" fontId="10" fillId="0" borderId="5" xfId="0" applyFont="1" applyFill="1" applyBorder="1"/>
    <xf numFmtId="0" fontId="10" fillId="0" borderId="11" xfId="0" applyFont="1" applyFill="1" applyBorder="1" applyAlignment="1">
      <alignment horizontal="center"/>
    </xf>
    <xf numFmtId="0" fontId="12" fillId="0" borderId="0" xfId="0" applyFont="1" applyFill="1"/>
    <xf numFmtId="164" fontId="10" fillId="0" borderId="5" xfId="1" applyFont="1" applyFill="1" applyBorder="1"/>
    <xf numFmtId="0" fontId="10" fillId="0" borderId="0" xfId="0" applyFont="1" applyFill="1" applyBorder="1" applyAlignment="1">
      <alignment horizontal="center"/>
    </xf>
    <xf numFmtId="0" fontId="10" fillId="0" borderId="5" xfId="0" applyNumberFormat="1" applyFont="1" applyFill="1" applyBorder="1" applyAlignment="1">
      <alignment horizontal="center"/>
    </xf>
    <xf numFmtId="166" fontId="10" fillId="0" borderId="11" xfId="0" applyNumberFormat="1" applyFont="1" applyFill="1" applyBorder="1" applyAlignment="1">
      <alignment horizontal="center"/>
    </xf>
    <xf numFmtId="166" fontId="10" fillId="0" borderId="0" xfId="0" applyNumberFormat="1" applyFont="1" applyFill="1"/>
    <xf numFmtId="164" fontId="10" fillId="0" borderId="4" xfId="1" quotePrefix="1" applyFont="1" applyFill="1" applyBorder="1" applyAlignment="1">
      <alignment horizontal="center" vertical="center"/>
    </xf>
    <xf numFmtId="0" fontId="10" fillId="0" borderId="11" xfId="0" applyFont="1" applyFill="1" applyBorder="1"/>
    <xf numFmtId="164" fontId="10" fillId="0" borderId="4" xfId="1" applyFont="1" applyFill="1" applyBorder="1" applyAlignment="1">
      <alignment horizontal="center" vertical="center"/>
    </xf>
    <xf numFmtId="0" fontId="12" fillId="0" borderId="5" xfId="0" applyFont="1" applyFill="1" applyBorder="1"/>
    <xf numFmtId="164" fontId="10" fillId="0" borderId="5" xfId="1" applyFont="1" applyFill="1" applyBorder="1" applyAlignment="1">
      <alignment horizontal="center"/>
    </xf>
    <xf numFmtId="164" fontId="10" fillId="0" borderId="4" xfId="1" applyFont="1" applyFill="1" applyBorder="1" applyAlignment="1">
      <alignment horizontal="center"/>
    </xf>
    <xf numFmtId="0" fontId="10" fillId="0" borderId="5" xfId="0" quotePrefix="1" applyNumberFormat="1" applyFont="1" applyFill="1" applyBorder="1" applyAlignment="1">
      <alignment horizontal="center"/>
    </xf>
    <xf numFmtId="166" fontId="10" fillId="0" borderId="5" xfId="0" quotePrefix="1" applyNumberFormat="1" applyFont="1" applyFill="1" applyBorder="1" applyAlignment="1">
      <alignment horizontal="center"/>
    </xf>
    <xf numFmtId="0" fontId="10" fillId="0" borderId="0" xfId="0" applyFont="1" applyFill="1" applyBorder="1"/>
    <xf numFmtId="0" fontId="12" fillId="0" borderId="11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167" fontId="10" fillId="0" borderId="5" xfId="0" applyNumberFormat="1" applyFont="1" applyFill="1" applyBorder="1" applyAlignment="1">
      <alignment horizontal="center"/>
    </xf>
    <xf numFmtId="167" fontId="10" fillId="0" borderId="4" xfId="0" applyNumberFormat="1" applyFont="1" applyFill="1" applyBorder="1" applyAlignment="1">
      <alignment horizontal="center"/>
    </xf>
    <xf numFmtId="167" fontId="10" fillId="0" borderId="0" xfId="0" applyNumberFormat="1" applyFont="1" applyFill="1" applyBorder="1" applyAlignment="1">
      <alignment horizontal="center"/>
    </xf>
    <xf numFmtId="0" fontId="11" fillId="0" borderId="4" xfId="0" applyFont="1" applyFill="1" applyBorder="1"/>
    <xf numFmtId="164" fontId="10" fillId="0" borderId="0" xfId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0" fontId="10" fillId="0" borderId="10" xfId="0" applyFont="1" applyFill="1" applyBorder="1"/>
    <xf numFmtId="0" fontId="10" fillId="0" borderId="7" xfId="0" applyFont="1" applyFill="1" applyBorder="1" applyAlignment="1">
      <alignment horizontal="center"/>
    </xf>
    <xf numFmtId="0" fontId="10" fillId="0" borderId="8" xfId="0" quotePrefix="1" applyNumberFormat="1" applyFont="1" applyFill="1" applyBorder="1" applyAlignment="1">
      <alignment horizontal="center"/>
    </xf>
    <xf numFmtId="164" fontId="10" fillId="0" borderId="7" xfId="1" quotePrefix="1" applyFont="1" applyFill="1" applyBorder="1" applyAlignment="1">
      <alignment horizontal="center" vertical="center"/>
    </xf>
    <xf numFmtId="0" fontId="12" fillId="0" borderId="0" xfId="0" applyFont="1" applyFill="1" applyBorder="1"/>
    <xf numFmtId="1" fontId="10" fillId="0" borderId="5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4" fontId="10" fillId="0" borderId="0" xfId="0" applyNumberFormat="1" applyFont="1" applyFill="1"/>
    <xf numFmtId="0" fontId="12" fillId="0" borderId="9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center"/>
    </xf>
    <xf numFmtId="167" fontId="10" fillId="0" borderId="3" xfId="0" applyNumberFormat="1" applyFont="1" applyFill="1" applyBorder="1" applyAlignment="1">
      <alignment horizontal="center"/>
    </xf>
    <xf numFmtId="164" fontId="10" fillId="0" borderId="1" xfId="1" applyFont="1" applyFill="1" applyBorder="1" applyAlignment="1">
      <alignment horizontal="center"/>
    </xf>
    <xf numFmtId="43" fontId="10" fillId="0" borderId="0" xfId="0" applyNumberFormat="1" applyFont="1" applyFill="1" applyBorder="1"/>
    <xf numFmtId="0" fontId="12" fillId="0" borderId="0" xfId="0" applyFont="1" applyFill="1" applyBorder="1" applyAlignment="1">
      <alignment horizontal="center"/>
    </xf>
    <xf numFmtId="0" fontId="10" fillId="0" borderId="12" xfId="0" applyFont="1" applyFill="1" applyBorder="1"/>
    <xf numFmtId="0" fontId="9" fillId="0" borderId="13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1" fontId="10" fillId="0" borderId="12" xfId="0" applyNumberFormat="1" applyFont="1" applyFill="1" applyBorder="1" applyAlignment="1">
      <alignment horizontal="center"/>
    </xf>
    <xf numFmtId="166" fontId="10" fillId="0" borderId="12" xfId="1" applyNumberFormat="1" applyFont="1" applyFill="1" applyBorder="1" applyAlignment="1">
      <alignment horizontal="center"/>
    </xf>
    <xf numFmtId="164" fontId="10" fillId="0" borderId="13" xfId="1" applyFont="1" applyFill="1" applyBorder="1" applyAlignment="1"/>
    <xf numFmtId="0" fontId="10" fillId="0" borderId="15" xfId="0" applyFont="1" applyFill="1" applyBorder="1"/>
    <xf numFmtId="164" fontId="13" fillId="0" borderId="0" xfId="1" applyFont="1" applyFill="1" applyBorder="1" applyAlignment="1">
      <alignment horizontal="right"/>
    </xf>
    <xf numFmtId="164" fontId="10" fillId="0" borderId="0" xfId="0" applyNumberFormat="1" applyFont="1" applyFill="1" applyBorder="1"/>
    <xf numFmtId="166" fontId="10" fillId="0" borderId="0" xfId="0" applyNumberFormat="1" applyFont="1" applyFill="1" applyBorder="1"/>
    <xf numFmtId="164" fontId="14" fillId="0" borderId="0" xfId="1" applyFont="1" applyFill="1" applyBorder="1"/>
    <xf numFmtId="0" fontId="9" fillId="0" borderId="3" xfId="0" applyFont="1" applyFill="1" applyBorder="1"/>
    <xf numFmtId="164" fontId="15" fillId="0" borderId="0" xfId="1" applyFont="1" applyFill="1" applyBorder="1" applyAlignment="1">
      <alignment horizontal="right"/>
    </xf>
    <xf numFmtId="164" fontId="15" fillId="0" borderId="0" xfId="1" applyFont="1" applyFill="1"/>
    <xf numFmtId="0" fontId="10" fillId="0" borderId="4" xfId="0" applyFont="1" applyFill="1" applyBorder="1"/>
    <xf numFmtId="168" fontId="10" fillId="0" borderId="12" xfId="0" applyNumberFormat="1" applyFont="1" applyFill="1" applyBorder="1" applyAlignment="1">
      <alignment horizontal="center"/>
    </xf>
    <xf numFmtId="164" fontId="10" fillId="0" borderId="13" xfId="1" applyFont="1" applyFill="1" applyBorder="1" applyAlignment="1">
      <alignment horizontal="center"/>
    </xf>
    <xf numFmtId="169" fontId="10" fillId="0" borderId="0" xfId="0" applyNumberFormat="1" applyFont="1" applyFill="1"/>
    <xf numFmtId="0" fontId="16" fillId="0" borderId="0" xfId="0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center"/>
    </xf>
    <xf numFmtId="164" fontId="10" fillId="0" borderId="0" xfId="1" applyFont="1" applyFill="1" applyBorder="1"/>
    <xf numFmtId="0" fontId="16" fillId="0" borderId="0" xfId="0" applyFont="1" applyFill="1" applyBorder="1"/>
    <xf numFmtId="168" fontId="10" fillId="0" borderId="0" xfId="0" applyNumberFormat="1" applyFont="1" applyFill="1" applyBorder="1"/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9" xfId="0" applyFont="1" applyFill="1" applyBorder="1"/>
    <xf numFmtId="164" fontId="14" fillId="0" borderId="3" xfId="1" applyFont="1" applyFill="1" applyBorder="1"/>
    <xf numFmtId="0" fontId="10" fillId="0" borderId="16" xfId="0" applyFont="1" applyFill="1" applyBorder="1"/>
    <xf numFmtId="0" fontId="11" fillId="0" borderId="5" xfId="0" applyFont="1" applyFill="1" applyBorder="1"/>
    <xf numFmtId="0" fontId="11" fillId="0" borderId="11" xfId="0" applyFont="1" applyFill="1" applyBorder="1"/>
    <xf numFmtId="0" fontId="10" fillId="0" borderId="5" xfId="0" applyFont="1" applyFill="1" applyBorder="1" applyAlignment="1">
      <alignment horizontal="centerContinuous"/>
    </xf>
    <xf numFmtId="0" fontId="10" fillId="0" borderId="18" xfId="0" applyFont="1" applyFill="1" applyBorder="1"/>
    <xf numFmtId="0" fontId="10" fillId="0" borderId="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shrinkToFit="1"/>
    </xf>
    <xf numFmtId="0" fontId="15" fillId="0" borderId="18" xfId="0" applyFont="1" applyFill="1" applyBorder="1"/>
    <xf numFmtId="0" fontId="10" fillId="0" borderId="18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11" fillId="0" borderId="4" xfId="0" applyFont="1" applyFill="1" applyBorder="1" applyAlignment="1"/>
    <xf numFmtId="0" fontId="10" fillId="0" borderId="19" xfId="0" applyFont="1" applyFill="1" applyBorder="1" applyAlignment="1">
      <alignment horizontal="center"/>
    </xf>
    <xf numFmtId="0" fontId="15" fillId="0" borderId="11" xfId="0" applyFont="1" applyFill="1" applyBorder="1" applyAlignment="1">
      <alignment wrapText="1"/>
    </xf>
    <xf numFmtId="0" fontId="10" fillId="0" borderId="11" xfId="0" applyFont="1" applyFill="1" applyBorder="1" applyAlignment="1">
      <alignment horizontal="center" vertical="center"/>
    </xf>
    <xf numFmtId="0" fontId="16" fillId="0" borderId="11" xfId="0" applyFont="1" applyFill="1" applyBorder="1"/>
    <xf numFmtId="0" fontId="10" fillId="0" borderId="11" xfId="0" applyFont="1" applyFill="1" applyBorder="1" applyAlignment="1">
      <alignment horizontal="left"/>
    </xf>
    <xf numFmtId="0" fontId="10" fillId="0" borderId="20" xfId="0" applyFont="1" applyFill="1" applyBorder="1"/>
    <xf numFmtId="0" fontId="10" fillId="0" borderId="10" xfId="0" applyFont="1" applyFill="1" applyBorder="1" applyAlignment="1">
      <alignment horizontal="center" vertical="center"/>
    </xf>
    <xf numFmtId="0" fontId="10" fillId="0" borderId="17" xfId="0" applyFont="1" applyFill="1" applyBorder="1"/>
    <xf numFmtId="0" fontId="10" fillId="0" borderId="10" xfId="0" applyFont="1" applyFill="1" applyBorder="1" applyAlignment="1">
      <alignment horizontal="left"/>
    </xf>
    <xf numFmtId="0" fontId="11" fillId="0" borderId="11" xfId="0" applyFont="1" applyFill="1" applyBorder="1" applyAlignment="1"/>
    <xf numFmtId="0" fontId="10" fillId="0" borderId="11" xfId="0" quotePrefix="1" applyFont="1" applyFill="1" applyBorder="1" applyAlignment="1">
      <alignment horizontal="center"/>
    </xf>
    <xf numFmtId="0" fontId="15" fillId="0" borderId="18" xfId="0" applyFont="1" applyFill="1" applyBorder="1" applyAlignment="1">
      <alignment wrapText="1"/>
    </xf>
    <xf numFmtId="0" fontId="10" fillId="0" borderId="5" xfId="0" quotePrefix="1" applyFont="1" applyFill="1" applyBorder="1" applyAlignment="1">
      <alignment horizontal="center"/>
    </xf>
    <xf numFmtId="3" fontId="18" fillId="0" borderId="5" xfId="0" quotePrefix="1" applyNumberFormat="1" applyFont="1" applyFill="1" applyBorder="1" applyAlignment="1">
      <alignment horizontal="center"/>
    </xf>
    <xf numFmtId="0" fontId="10" fillId="0" borderId="5" xfId="0" quotePrefix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0" fontId="10" fillId="0" borderId="11" xfId="0" quotePrefix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center"/>
    </xf>
    <xf numFmtId="0" fontId="15" fillId="0" borderId="5" xfId="0" applyFont="1" applyFill="1" applyBorder="1"/>
    <xf numFmtId="0" fontId="15" fillId="0" borderId="20" xfId="0" applyFont="1" applyFill="1" applyBorder="1"/>
    <xf numFmtId="0" fontId="15" fillId="0" borderId="20" xfId="0" applyFont="1" applyFill="1" applyBorder="1" applyAlignment="1"/>
    <xf numFmtId="0" fontId="10" fillId="0" borderId="8" xfId="0" quotePrefix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/>
    </xf>
    <xf numFmtId="0" fontId="15" fillId="0" borderId="18" xfId="0" applyFont="1" applyFill="1" applyBorder="1" applyAlignment="1"/>
    <xf numFmtId="0" fontId="15" fillId="0" borderId="4" xfId="0" applyFont="1" applyFill="1" applyBorder="1" applyAlignment="1"/>
    <xf numFmtId="0" fontId="10" fillId="0" borderId="0" xfId="0" applyFont="1" applyFill="1" applyBorder="1" applyAlignment="1"/>
    <xf numFmtId="0" fontId="10" fillId="0" borderId="19" xfId="0" applyFont="1" applyFill="1" applyBorder="1"/>
    <xf numFmtId="0" fontId="11" fillId="0" borderId="11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centerContinuous"/>
    </xf>
    <xf numFmtId="0" fontId="10" fillId="0" borderId="11" xfId="0" applyFont="1" applyFill="1" applyBorder="1" applyAlignment="1">
      <alignment vertical="top" wrapText="1"/>
    </xf>
    <xf numFmtId="0" fontId="10" fillId="0" borderId="4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10" fillId="0" borderId="5" xfId="0" applyFont="1" applyFill="1" applyBorder="1" applyAlignment="1">
      <alignment vertical="top" wrapText="1"/>
    </xf>
    <xf numFmtId="0" fontId="10" fillId="0" borderId="18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vertical="top" wrapText="1"/>
    </xf>
    <xf numFmtId="0" fontId="10" fillId="0" borderId="20" xfId="0" applyFont="1" applyFill="1" applyBorder="1" applyAlignment="1">
      <alignment vertical="top" wrapText="1"/>
    </xf>
    <xf numFmtId="0" fontId="11" fillId="0" borderId="8" xfId="0" applyFont="1" applyFill="1" applyBorder="1"/>
    <xf numFmtId="0" fontId="10" fillId="0" borderId="21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164" fontId="13" fillId="0" borderId="0" xfId="0" applyNumberFormat="1" applyFont="1" applyFill="1" applyBorder="1"/>
    <xf numFmtId="166" fontId="2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center"/>
    </xf>
    <xf numFmtId="170" fontId="20" fillId="0" borderId="0" xfId="0" applyNumberFormat="1" applyFont="1" applyFill="1" applyBorder="1" applyAlignment="1">
      <alignment horizontal="left"/>
    </xf>
    <xf numFmtId="166" fontId="20" fillId="0" borderId="0" xfId="0" applyNumberFormat="1" applyFont="1" applyFill="1" applyBorder="1"/>
    <xf numFmtId="2" fontId="13" fillId="0" borderId="0" xfId="0" applyNumberFormat="1" applyFont="1" applyFill="1" applyBorder="1"/>
    <xf numFmtId="171" fontId="13" fillId="0" borderId="0" xfId="0" applyNumberFormat="1" applyFont="1" applyFill="1" applyBorder="1" applyAlignment="1">
      <alignment horizontal="left"/>
    </xf>
    <xf numFmtId="0" fontId="20" fillId="0" borderId="7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20" fillId="0" borderId="7" xfId="0" applyFont="1" applyFill="1" applyBorder="1" applyAlignment="1">
      <alignment horizontal="left"/>
    </xf>
    <xf numFmtId="164" fontId="13" fillId="0" borderId="7" xfId="0" applyNumberFormat="1" applyFont="1" applyFill="1" applyBorder="1" applyAlignment="1">
      <alignment horizontal="center"/>
    </xf>
    <xf numFmtId="43" fontId="13" fillId="0" borderId="7" xfId="0" applyNumberFormat="1" applyFont="1" applyFill="1" applyBorder="1" applyAlignment="1">
      <alignment horizontal="center"/>
    </xf>
    <xf numFmtId="166" fontId="20" fillId="0" borderId="7" xfId="0" applyNumberFormat="1" applyFont="1" applyFill="1" applyBorder="1" applyAlignment="1">
      <alignment horizontal="center"/>
    </xf>
    <xf numFmtId="0" fontId="21" fillId="0" borderId="7" xfId="0" applyFont="1" applyFill="1" applyBorder="1" applyAlignment="1">
      <alignment horizontal="left"/>
    </xf>
    <xf numFmtId="2" fontId="13" fillId="0" borderId="7" xfId="0" applyNumberFormat="1" applyFont="1" applyFill="1" applyBorder="1" applyAlignment="1">
      <alignment horizontal="center"/>
    </xf>
    <xf numFmtId="170" fontId="20" fillId="0" borderId="7" xfId="0" applyNumberFormat="1" applyFont="1" applyFill="1" applyBorder="1" applyAlignment="1">
      <alignment horizontal="left"/>
    </xf>
    <xf numFmtId="0" fontId="20" fillId="0" borderId="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Continuous"/>
    </xf>
    <xf numFmtId="0" fontId="20" fillId="0" borderId="9" xfId="0" applyFont="1" applyFill="1" applyBorder="1" applyAlignment="1">
      <alignment horizontal="left"/>
    </xf>
    <xf numFmtId="166" fontId="20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20" fillId="0" borderId="3" xfId="0" applyFont="1" applyFill="1" applyBorder="1" applyAlignment="1"/>
    <xf numFmtId="0" fontId="20" fillId="0" borderId="9" xfId="0" applyFont="1" applyFill="1" applyBorder="1" applyAlignment="1">
      <alignment horizontal="centerContinuous"/>
    </xf>
    <xf numFmtId="0" fontId="20" fillId="0" borderId="9" xfId="0" applyFont="1" applyFill="1" applyBorder="1" applyAlignment="1">
      <alignment horizontal="center"/>
    </xf>
    <xf numFmtId="2" fontId="21" fillId="0" borderId="9" xfId="0" applyNumberFormat="1" applyFont="1" applyFill="1" applyBorder="1" applyAlignment="1">
      <alignment horizontal="centerContinuous"/>
    </xf>
    <xf numFmtId="0" fontId="20" fillId="0" borderId="4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Continuous"/>
    </xf>
    <xf numFmtId="0" fontId="20" fillId="0" borderId="11" xfId="0" applyFont="1" applyFill="1" applyBorder="1" applyAlignment="1">
      <alignment horizontal="centerContinuous"/>
    </xf>
    <xf numFmtId="0" fontId="21" fillId="0" borderId="11" xfId="0" applyFont="1" applyFill="1" applyBorder="1" applyAlignment="1">
      <alignment horizontal="center"/>
    </xf>
    <xf numFmtId="166" fontId="20" fillId="0" borderId="4" xfId="0" applyNumberFormat="1" applyFont="1" applyFill="1" applyBorder="1" applyAlignment="1">
      <alignment horizontal="center"/>
    </xf>
    <xf numFmtId="172" fontId="20" fillId="0" borderId="4" xfId="0" applyNumberFormat="1" applyFont="1" applyFill="1" applyBorder="1" applyAlignment="1">
      <alignment horizontal="left"/>
    </xf>
    <xf numFmtId="0" fontId="20" fillId="0" borderId="5" xfId="0" applyFont="1" applyFill="1" applyBorder="1" applyAlignment="1">
      <alignment horizontal="left"/>
    </xf>
    <xf numFmtId="0" fontId="20" fillId="0" borderId="11" xfId="0" applyFont="1" applyFill="1" applyBorder="1" applyAlignment="1">
      <alignment horizontal="center"/>
    </xf>
    <xf numFmtId="2" fontId="20" fillId="0" borderId="11" xfId="0" applyNumberFormat="1" applyFont="1" applyFill="1" applyBorder="1" applyAlignment="1">
      <alignment horizontal="centerContinuous"/>
    </xf>
    <xf numFmtId="166" fontId="13" fillId="0" borderId="4" xfId="0" applyNumberFormat="1" applyFont="1" applyFill="1" applyBorder="1" applyAlignment="1">
      <alignment horizontal="center"/>
    </xf>
    <xf numFmtId="0" fontId="13" fillId="0" borderId="11" xfId="0" applyFont="1" applyFill="1" applyBorder="1"/>
    <xf numFmtId="2" fontId="20" fillId="0" borderId="9" xfId="0" applyNumberFormat="1" applyFont="1" applyFill="1" applyBorder="1" applyAlignment="1">
      <alignment horizontal="center"/>
    </xf>
    <xf numFmtId="2" fontId="20" fillId="0" borderId="9" xfId="0" applyNumberFormat="1" applyFont="1" applyFill="1" applyBorder="1"/>
    <xf numFmtId="0" fontId="20" fillId="0" borderId="11" xfId="0" applyFont="1" applyFill="1" applyBorder="1" applyAlignment="1">
      <alignment horizontal="left"/>
    </xf>
    <xf numFmtId="0" fontId="13" fillId="0" borderId="6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centerContinuous"/>
    </xf>
    <xf numFmtId="0" fontId="20" fillId="0" borderId="10" xfId="0" applyFont="1" applyFill="1" applyBorder="1" applyAlignment="1">
      <alignment horizontal="center"/>
    </xf>
    <xf numFmtId="0" fontId="13" fillId="0" borderId="6" xfId="0" applyFont="1" applyFill="1" applyBorder="1"/>
    <xf numFmtId="166" fontId="13" fillId="0" borderId="6" xfId="0" applyNumberFormat="1" applyFont="1" applyFill="1" applyBorder="1" applyAlignment="1">
      <alignment horizontal="center"/>
    </xf>
    <xf numFmtId="0" fontId="20" fillId="0" borderId="6" xfId="0" applyFont="1" applyFill="1" applyBorder="1" applyAlignment="1">
      <alignment horizontal="left"/>
    </xf>
    <xf numFmtId="0" fontId="20" fillId="0" borderId="8" xfId="0" applyFont="1" applyFill="1" applyBorder="1" applyAlignment="1">
      <alignment horizontal="left"/>
    </xf>
    <xf numFmtId="0" fontId="13" fillId="0" borderId="10" xfId="0" applyFont="1" applyFill="1" applyBorder="1"/>
    <xf numFmtId="0" fontId="20" fillId="0" borderId="10" xfId="0" applyFont="1" applyFill="1" applyBorder="1"/>
    <xf numFmtId="2" fontId="20" fillId="0" borderId="10" xfId="0" applyNumberFormat="1" applyFont="1" applyFill="1" applyBorder="1" applyAlignment="1">
      <alignment horizontal="center"/>
    </xf>
    <xf numFmtId="2" fontId="20" fillId="0" borderId="10" xfId="0" applyNumberFormat="1" applyFont="1" applyFill="1" applyBorder="1"/>
    <xf numFmtId="0" fontId="20" fillId="0" borderId="10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164" fontId="21" fillId="0" borderId="9" xfId="1" applyFont="1" applyFill="1" applyBorder="1"/>
    <xf numFmtId="0" fontId="21" fillId="0" borderId="9" xfId="0" applyFont="1" applyFill="1" applyBorder="1" applyAlignment="1">
      <alignment horizontal="left"/>
    </xf>
    <xf numFmtId="0" fontId="13" fillId="0" borderId="4" xfId="0" applyFont="1" applyFill="1" applyBorder="1"/>
    <xf numFmtId="0" fontId="13" fillId="0" borderId="4" xfId="0" applyFont="1" applyFill="1" applyBorder="1" applyAlignment="1">
      <alignment horizontal="center"/>
    </xf>
    <xf numFmtId="0" fontId="20" fillId="0" borderId="11" xfId="0" applyFont="1" applyFill="1" applyBorder="1"/>
    <xf numFmtId="2" fontId="13" fillId="0" borderId="11" xfId="0" applyNumberFormat="1" applyFont="1" applyFill="1" applyBorder="1" applyAlignment="1">
      <alignment horizontal="center"/>
    </xf>
    <xf numFmtId="2" fontId="13" fillId="0" borderId="11" xfId="0" applyNumberFormat="1" applyFont="1" applyFill="1" applyBorder="1"/>
    <xf numFmtId="0" fontId="13" fillId="0" borderId="11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22" fillId="0" borderId="11" xfId="0" applyFont="1" applyFill="1" applyBorder="1" applyAlignment="1">
      <alignment horizontal="center"/>
    </xf>
    <xf numFmtId="173" fontId="13" fillId="0" borderId="4" xfId="0" applyNumberFormat="1" applyFont="1" applyFill="1" applyBorder="1" applyAlignment="1">
      <alignment horizontal="center"/>
    </xf>
    <xf numFmtId="43" fontId="13" fillId="0" borderId="22" xfId="1" applyNumberFormat="1" applyFont="1" applyFill="1" applyBorder="1" applyAlignment="1">
      <alignment horizontal="center"/>
    </xf>
    <xf numFmtId="174" fontId="13" fillId="0" borderId="11" xfId="0" applyNumberFormat="1" applyFont="1" applyFill="1" applyBorder="1" applyAlignment="1">
      <alignment horizontal="center" wrapText="1"/>
    </xf>
    <xf numFmtId="0" fontId="13" fillId="0" borderId="11" xfId="0" quotePrefix="1" applyFont="1" applyFill="1" applyBorder="1" applyAlignment="1">
      <alignment horizontal="center"/>
    </xf>
    <xf numFmtId="2" fontId="22" fillId="0" borderId="11" xfId="0" applyNumberFormat="1" applyFont="1" applyFill="1" applyBorder="1" applyAlignment="1">
      <alignment horizontal="center" vertical="top"/>
    </xf>
    <xf numFmtId="2" fontId="22" fillId="0" borderId="11" xfId="0" applyNumberFormat="1" applyFont="1" applyFill="1" applyBorder="1" applyAlignment="1">
      <alignment horizontal="center" vertical="top" wrapText="1"/>
    </xf>
    <xf numFmtId="174" fontId="13" fillId="0" borderId="4" xfId="0" applyNumberFormat="1" applyFont="1" applyFill="1" applyBorder="1" applyAlignment="1">
      <alignment horizontal="center" wrapText="1"/>
    </xf>
    <xf numFmtId="3" fontId="13" fillId="0" borderId="11" xfId="0" quotePrefix="1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43" fontId="13" fillId="0" borderId="0" xfId="1" applyNumberFormat="1" applyFont="1" applyFill="1" applyBorder="1" applyAlignment="1">
      <alignment horizontal="center"/>
    </xf>
    <xf numFmtId="43" fontId="13" fillId="0" borderId="23" xfId="1" applyNumberFormat="1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left"/>
    </xf>
    <xf numFmtId="0" fontId="22" fillId="0" borderId="23" xfId="0" applyFont="1" applyFill="1" applyBorder="1" applyAlignment="1">
      <alignment horizontal="center"/>
    </xf>
    <xf numFmtId="2" fontId="13" fillId="0" borderId="11" xfId="0" applyNumberFormat="1" applyFont="1" applyFill="1" applyBorder="1" applyAlignment="1">
      <alignment horizontal="center" vertical="top"/>
    </xf>
    <xf numFmtId="2" fontId="13" fillId="0" borderId="11" xfId="0" applyNumberFormat="1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left"/>
    </xf>
    <xf numFmtId="166" fontId="13" fillId="0" borderId="11" xfId="0" applyNumberFormat="1" applyFont="1" applyFill="1" applyBorder="1" applyAlignment="1">
      <alignment horizontal="center"/>
    </xf>
    <xf numFmtId="174" fontId="13" fillId="0" borderId="4" xfId="0" applyNumberFormat="1" applyFont="1" applyFill="1" applyBorder="1" applyAlignment="1">
      <alignment horizontal="center"/>
    </xf>
    <xf numFmtId="172" fontId="13" fillId="0" borderId="4" xfId="0" applyNumberFormat="1" applyFont="1" applyFill="1" applyBorder="1" applyAlignment="1">
      <alignment horizontal="center"/>
    </xf>
    <xf numFmtId="4" fontId="13" fillId="0" borderId="23" xfId="1" applyNumberFormat="1" applyFont="1" applyFill="1" applyBorder="1" applyAlignment="1">
      <alignment horizontal="right"/>
    </xf>
    <xf numFmtId="174" fontId="13" fillId="0" borderId="11" xfId="0" applyNumberFormat="1" applyFont="1" applyFill="1" applyBorder="1" applyAlignment="1">
      <alignment horizontal="center"/>
    </xf>
    <xf numFmtId="2" fontId="22" fillId="0" borderId="11" xfId="0" applyNumberFormat="1" applyFont="1" applyFill="1" applyBorder="1" applyAlignment="1">
      <alignment horizontal="center"/>
    </xf>
    <xf numFmtId="164" fontId="13" fillId="0" borderId="4" xfId="1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4" fontId="13" fillId="0" borderId="0" xfId="1" applyNumberFormat="1" applyFont="1" applyFill="1" applyBorder="1" applyAlignment="1">
      <alignment horizontal="right"/>
    </xf>
    <xf numFmtId="0" fontId="13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left"/>
    </xf>
    <xf numFmtId="166" fontId="13" fillId="0" borderId="10" xfId="0" applyNumberFormat="1" applyFont="1" applyFill="1" applyBorder="1" applyAlignment="1">
      <alignment horizontal="center"/>
    </xf>
    <xf numFmtId="174" fontId="13" fillId="0" borderId="6" xfId="0" applyNumberFormat="1" applyFont="1" applyFill="1" applyBorder="1" applyAlignment="1">
      <alignment horizontal="center"/>
    </xf>
    <xf numFmtId="172" fontId="13" fillId="0" borderId="6" xfId="0" applyNumberFormat="1" applyFont="1" applyFill="1" applyBorder="1" applyAlignment="1">
      <alignment horizontal="center"/>
    </xf>
    <xf numFmtId="4" fontId="13" fillId="0" borderId="8" xfId="1" applyNumberFormat="1" applyFont="1" applyFill="1" applyBorder="1" applyAlignment="1">
      <alignment horizontal="right"/>
    </xf>
    <xf numFmtId="174" fontId="13" fillId="0" borderId="10" xfId="0" applyNumberFormat="1" applyFont="1" applyFill="1" applyBorder="1" applyAlignment="1">
      <alignment horizontal="center"/>
    </xf>
    <xf numFmtId="2" fontId="22" fillId="0" borderId="10" xfId="0" applyNumberFormat="1" applyFont="1" applyFill="1" applyBorder="1" applyAlignment="1">
      <alignment horizontal="center"/>
    </xf>
    <xf numFmtId="0" fontId="13" fillId="0" borderId="7" xfId="0" applyFont="1" applyFill="1" applyBorder="1"/>
    <xf numFmtId="164" fontId="13" fillId="0" borderId="0" xfId="1" applyFont="1" applyFill="1" applyBorder="1" applyAlignment="1">
      <alignment horizontal="centerContinuous"/>
    </xf>
    <xf numFmtId="164" fontId="13" fillId="0" borderId="23" xfId="1" applyFont="1" applyFill="1" applyBorder="1" applyAlignment="1">
      <alignment horizontal="right"/>
    </xf>
    <xf numFmtId="164" fontId="13" fillId="0" borderId="11" xfId="1" applyFont="1" applyFill="1" applyBorder="1"/>
    <xf numFmtId="164" fontId="13" fillId="0" borderId="23" xfId="1" applyFont="1" applyFill="1" applyBorder="1" applyAlignment="1">
      <alignment horizontal="centerContinuous"/>
    </xf>
    <xf numFmtId="173" fontId="13" fillId="0" borderId="24" xfId="0" applyNumberFormat="1" applyFont="1" applyFill="1" applyBorder="1" applyAlignment="1">
      <alignment horizontal="center"/>
    </xf>
    <xf numFmtId="0" fontId="13" fillId="0" borderId="23" xfId="0" applyFont="1" applyFill="1" applyBorder="1"/>
    <xf numFmtId="3" fontId="13" fillId="0" borderId="11" xfId="0" applyNumberFormat="1" applyFont="1" applyFill="1" applyBorder="1" applyAlignment="1">
      <alignment horizontal="center"/>
    </xf>
    <xf numFmtId="0" fontId="20" fillId="0" borderId="23" xfId="0" applyFont="1" applyFill="1" applyBorder="1" applyAlignment="1">
      <alignment horizontal="left"/>
    </xf>
    <xf numFmtId="0" fontId="21" fillId="0" borderId="4" xfId="0" applyFont="1" applyFill="1" applyBorder="1" applyAlignment="1">
      <alignment horizontal="left"/>
    </xf>
    <xf numFmtId="0" fontId="13" fillId="0" borderId="5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left"/>
    </xf>
    <xf numFmtId="164" fontId="13" fillId="0" borderId="5" xfId="1" applyFont="1" applyFill="1" applyBorder="1" applyAlignment="1">
      <alignment horizontal="right"/>
    </xf>
    <xf numFmtId="0" fontId="13" fillId="0" borderId="6" xfId="0" applyFont="1" applyFill="1" applyBorder="1" applyAlignment="1">
      <alignment horizontal="left"/>
    </xf>
    <xf numFmtId="164" fontId="13" fillId="0" borderId="7" xfId="1" applyFont="1" applyFill="1" applyBorder="1" applyAlignment="1">
      <alignment horizontal="right"/>
    </xf>
    <xf numFmtId="164" fontId="13" fillId="0" borderId="10" xfId="1" applyFont="1" applyFill="1" applyBorder="1"/>
    <xf numFmtId="0" fontId="13" fillId="0" borderId="8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164" fontId="13" fillId="0" borderId="5" xfId="1" applyFont="1" applyFill="1" applyBorder="1" applyAlignment="1">
      <alignment horizontal="centerContinuous"/>
    </xf>
    <xf numFmtId="0" fontId="23" fillId="0" borderId="11" xfId="0" applyFont="1" applyFill="1" applyBorder="1" applyAlignment="1">
      <alignment horizontal="center"/>
    </xf>
    <xf numFmtId="2" fontId="13" fillId="0" borderId="4" xfId="0" applyNumberFormat="1" applyFont="1" applyFill="1" applyBorder="1" applyAlignment="1">
      <alignment horizontal="center"/>
    </xf>
    <xf numFmtId="2" fontId="22" fillId="0" borderId="4" xfId="0" applyNumberFormat="1" applyFont="1" applyFill="1" applyBorder="1" applyAlignment="1">
      <alignment horizontal="center" vertical="center"/>
    </xf>
    <xf numFmtId="2" fontId="22" fillId="0" borderId="11" xfId="0" applyNumberFormat="1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/>
    </xf>
    <xf numFmtId="2" fontId="13" fillId="0" borderId="11" xfId="0" applyNumberFormat="1" applyFont="1" applyFill="1" applyBorder="1" applyAlignment="1">
      <alignment horizontal="center" vertical="center"/>
    </xf>
    <xf numFmtId="173" fontId="13" fillId="0" borderId="0" xfId="0" applyNumberFormat="1" applyFont="1" applyFill="1" applyBorder="1" applyAlignment="1">
      <alignment horizontal="center"/>
    </xf>
    <xf numFmtId="43" fontId="13" fillId="0" borderId="5" xfId="1" applyNumberFormat="1" applyFont="1" applyFill="1" applyBorder="1" applyAlignment="1">
      <alignment horizontal="center"/>
    </xf>
    <xf numFmtId="2" fontId="22" fillId="0" borderId="4" xfId="0" applyNumberFormat="1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 wrapText="1"/>
    </xf>
    <xf numFmtId="0" fontId="21" fillId="0" borderId="10" xfId="0" applyFont="1" applyFill="1" applyBorder="1" applyAlignment="1">
      <alignment horizontal="left"/>
    </xf>
    <xf numFmtId="173" fontId="13" fillId="0" borderId="6" xfId="0" applyNumberFormat="1" applyFont="1" applyFill="1" applyBorder="1" applyAlignment="1">
      <alignment horizontal="center"/>
    </xf>
    <xf numFmtId="43" fontId="13" fillId="0" borderId="8" xfId="1" applyNumberFormat="1" applyFont="1" applyFill="1" applyBorder="1" applyAlignment="1">
      <alignment horizontal="center"/>
    </xf>
    <xf numFmtId="2" fontId="13" fillId="0" borderId="10" xfId="0" applyNumberFormat="1" applyFont="1" applyFill="1" applyBorder="1" applyAlignment="1">
      <alignment horizontal="center"/>
    </xf>
    <xf numFmtId="2" fontId="13" fillId="0" borderId="10" xfId="0" applyNumberFormat="1" applyFont="1" applyFill="1" applyBorder="1"/>
    <xf numFmtId="0" fontId="20" fillId="0" borderId="4" xfId="0" applyFont="1" applyFill="1" applyBorder="1"/>
    <xf numFmtId="172" fontId="13" fillId="0" borderId="0" xfId="0" applyNumberFormat="1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 vertical="top" wrapText="1"/>
    </xf>
    <xf numFmtId="174" fontId="13" fillId="0" borderId="6" xfId="0" applyNumberFormat="1" applyFont="1" applyFill="1" applyBorder="1" applyAlignment="1">
      <alignment horizontal="center" wrapText="1"/>
    </xf>
    <xf numFmtId="164" fontId="13" fillId="0" borderId="8" xfId="1" applyFont="1" applyFill="1" applyBorder="1" applyAlignment="1">
      <alignment horizontal="right"/>
    </xf>
    <xf numFmtId="0" fontId="13" fillId="0" borderId="8" xfId="0" applyFont="1" applyFill="1" applyBorder="1"/>
    <xf numFmtId="0" fontId="20" fillId="0" borderId="6" xfId="0" applyFont="1" applyFill="1" applyBorder="1"/>
    <xf numFmtId="174" fontId="13" fillId="0" borderId="10" xfId="0" applyNumberFormat="1" applyFont="1" applyFill="1" applyBorder="1" applyAlignment="1">
      <alignment horizontal="center" wrapText="1"/>
    </xf>
    <xf numFmtId="173" fontId="13" fillId="0" borderId="7" xfId="0" applyNumberFormat="1" applyFont="1" applyFill="1" applyBorder="1" applyAlignment="1">
      <alignment horizontal="center"/>
    </xf>
    <xf numFmtId="0" fontId="13" fillId="0" borderId="8" xfId="0" applyFont="1" applyFill="1" applyBorder="1" applyAlignment="1">
      <alignment horizontal="left"/>
    </xf>
    <xf numFmtId="0" fontId="22" fillId="0" borderId="10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left"/>
    </xf>
    <xf numFmtId="0" fontId="13" fillId="0" borderId="14" xfId="0" applyFont="1" applyFill="1" applyBorder="1" applyAlignment="1">
      <alignment horizontal="center"/>
    </xf>
    <xf numFmtId="165" fontId="13" fillId="0" borderId="14" xfId="1" applyNumberFormat="1" applyFont="1" applyFill="1" applyBorder="1"/>
    <xf numFmtId="0" fontId="13" fillId="0" borderId="14" xfId="0" quotePrefix="1" applyNumberFormat="1" applyFont="1" applyFill="1" applyBorder="1" applyAlignment="1">
      <alignment horizontal="center"/>
    </xf>
    <xf numFmtId="0" fontId="13" fillId="0" borderId="15" xfId="0" applyFont="1" applyFill="1" applyBorder="1" applyAlignment="1">
      <alignment horizontal="left"/>
    </xf>
    <xf numFmtId="165" fontId="13" fillId="0" borderId="15" xfId="1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172" fontId="13" fillId="0" borderId="13" xfId="0" applyNumberFormat="1" applyFont="1" applyFill="1" applyBorder="1" applyAlignment="1">
      <alignment horizontal="center"/>
    </xf>
    <xf numFmtId="164" fontId="13" fillId="0" borderId="15" xfId="1" applyNumberFormat="1" applyFont="1" applyFill="1" applyBorder="1" applyAlignment="1">
      <alignment horizontal="center"/>
    </xf>
    <xf numFmtId="0" fontId="13" fillId="0" borderId="13" xfId="0" applyFont="1" applyFill="1" applyBorder="1"/>
    <xf numFmtId="174" fontId="13" fillId="0" borderId="14" xfId="0" applyNumberFormat="1" applyFont="1" applyFill="1" applyBorder="1" applyAlignment="1">
      <alignment horizontal="center"/>
    </xf>
    <xf numFmtId="174" fontId="13" fillId="0" borderId="14" xfId="0" applyNumberFormat="1" applyFont="1" applyFill="1" applyBorder="1" applyAlignment="1">
      <alignment horizontal="left"/>
    </xf>
    <xf numFmtId="2" fontId="22" fillId="0" borderId="14" xfId="0" applyNumberFormat="1" applyFont="1" applyFill="1" applyBorder="1" applyAlignment="1">
      <alignment horizontal="center"/>
    </xf>
    <xf numFmtId="15" fontId="13" fillId="0" borderId="15" xfId="0" applyNumberFormat="1" applyFont="1" applyFill="1" applyBorder="1" applyAlignment="1">
      <alignment horizontal="left"/>
    </xf>
    <xf numFmtId="165" fontId="13" fillId="0" borderId="12" xfId="0" quotePrefix="1" applyNumberFormat="1" applyFont="1" applyFill="1" applyBorder="1" applyAlignment="1">
      <alignment horizontal="center"/>
    </xf>
    <xf numFmtId="167" fontId="13" fillId="0" borderId="14" xfId="0" applyNumberFormat="1" applyFont="1" applyFill="1" applyBorder="1" applyAlignment="1">
      <alignment horizontal="center"/>
    </xf>
    <xf numFmtId="164" fontId="13" fillId="0" borderId="14" xfId="0" quotePrefix="1" applyNumberFormat="1" applyFont="1" applyFill="1" applyBorder="1" applyAlignment="1">
      <alignment horizontal="center"/>
    </xf>
    <xf numFmtId="165" fontId="13" fillId="0" borderId="14" xfId="0" quotePrefix="1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2" fillId="0" borderId="9" xfId="0" applyFont="1" applyFill="1" applyBorder="1" applyAlignment="1">
      <alignment horizontal="center"/>
    </xf>
    <xf numFmtId="166" fontId="13" fillId="0" borderId="9" xfId="0" applyNumberFormat="1" applyFont="1" applyFill="1" applyBorder="1" applyAlignment="1">
      <alignment horizontal="center"/>
    </xf>
    <xf numFmtId="174" fontId="13" fillId="0" borderId="9" xfId="0" applyNumberFormat="1" applyFont="1" applyFill="1" applyBorder="1" applyAlignment="1">
      <alignment horizontal="left"/>
    </xf>
    <xf numFmtId="172" fontId="13" fillId="0" borderId="1" xfId="0" applyNumberFormat="1" applyFont="1" applyFill="1" applyBorder="1" applyAlignment="1">
      <alignment horizontal="center"/>
    </xf>
    <xf numFmtId="4" fontId="13" fillId="0" borderId="3" xfId="1" applyNumberFormat="1" applyFont="1" applyFill="1" applyBorder="1" applyAlignment="1">
      <alignment horizontal="left"/>
    </xf>
    <xf numFmtId="0" fontId="13" fillId="0" borderId="9" xfId="0" applyFont="1" applyFill="1" applyBorder="1"/>
    <xf numFmtId="2" fontId="22" fillId="0" borderId="9" xfId="0" applyNumberFormat="1" applyFont="1" applyFill="1" applyBorder="1" applyAlignment="1">
      <alignment horizontal="center"/>
    </xf>
    <xf numFmtId="0" fontId="13" fillId="0" borderId="9" xfId="0" applyFont="1" applyFill="1" applyBorder="1" applyAlignment="1">
      <alignment horizontal="left"/>
    </xf>
    <xf numFmtId="0" fontId="13" fillId="0" borderId="4" xfId="0" applyFont="1" applyFill="1" applyBorder="1" applyAlignment="1">
      <alignment wrapText="1"/>
    </xf>
    <xf numFmtId="43" fontId="13" fillId="0" borderId="23" xfId="1" applyNumberFormat="1" applyFont="1" applyFill="1" applyBorder="1" applyAlignment="1">
      <alignment horizontal="center" vertical="top"/>
    </xf>
    <xf numFmtId="174" fontId="13" fillId="0" borderId="11" xfId="0" applyNumberFormat="1" applyFont="1" applyFill="1" applyBorder="1" applyAlignment="1">
      <alignment horizontal="left"/>
    </xf>
    <xf numFmtId="2" fontId="22" fillId="0" borderId="23" xfId="0" applyNumberFormat="1" applyFont="1" applyFill="1" applyBorder="1" applyAlignment="1">
      <alignment horizontal="center"/>
    </xf>
    <xf numFmtId="174" fontId="13" fillId="0" borderId="4" xfId="0" applyNumberFormat="1" applyFont="1" applyFill="1" applyBorder="1" applyAlignment="1">
      <alignment horizontal="left"/>
    </xf>
    <xf numFmtId="43" fontId="13" fillId="0" borderId="0" xfId="1" applyNumberFormat="1" applyFont="1" applyFill="1" applyBorder="1" applyAlignment="1">
      <alignment horizontal="center" vertical="top"/>
    </xf>
    <xf numFmtId="174" fontId="13" fillId="0" borderId="25" xfId="0" applyNumberFormat="1" applyFont="1" applyFill="1" applyBorder="1" applyAlignment="1">
      <alignment horizontal="left"/>
    </xf>
    <xf numFmtId="174" fontId="13" fillId="0" borderId="11" xfId="0" applyNumberFormat="1" applyFont="1" applyFill="1" applyBorder="1" applyAlignment="1">
      <alignment horizontal="center" vertical="center"/>
    </xf>
    <xf numFmtId="43" fontId="13" fillId="0" borderId="7" xfId="1" applyNumberFormat="1" applyFont="1" applyFill="1" applyBorder="1" applyAlignment="1">
      <alignment horizontal="center"/>
    </xf>
    <xf numFmtId="164" fontId="13" fillId="0" borderId="0" xfId="1" applyFont="1" applyFill="1" applyBorder="1"/>
    <xf numFmtId="164" fontId="13" fillId="0" borderId="0" xfId="1" applyFont="1" applyFill="1"/>
    <xf numFmtId="164" fontId="13" fillId="0" borderId="23" xfId="1" applyFont="1" applyFill="1" applyBorder="1"/>
    <xf numFmtId="43" fontId="13" fillId="0" borderId="0" xfId="0" applyNumberFormat="1" applyFont="1" applyFill="1" applyBorder="1"/>
    <xf numFmtId="0" fontId="13" fillId="0" borderId="13" xfId="0" applyFont="1" applyFill="1" applyBorder="1" applyAlignment="1">
      <alignment horizontal="left" vertical="top"/>
    </xf>
    <xf numFmtId="0" fontId="13" fillId="0" borderId="14" xfId="0" applyFont="1" applyFill="1" applyBorder="1" applyAlignment="1">
      <alignment horizontal="left" vertical="top"/>
    </xf>
    <xf numFmtId="166" fontId="13" fillId="0" borderId="12" xfId="1" applyNumberFormat="1" applyFont="1" applyFill="1" applyBorder="1" applyAlignment="1">
      <alignment horizontal="center"/>
    </xf>
    <xf numFmtId="172" fontId="13" fillId="0" borderId="14" xfId="0" applyNumberFormat="1" applyFont="1" applyFill="1" applyBorder="1" applyAlignment="1">
      <alignment horizontal="center"/>
    </xf>
    <xf numFmtId="164" fontId="13" fillId="0" borderId="15" xfId="1" applyFont="1" applyFill="1" applyBorder="1" applyAlignment="1">
      <alignment horizontal="centerContinuous"/>
    </xf>
    <xf numFmtId="0" fontId="13" fillId="0" borderId="13" xfId="0" applyFont="1" applyFill="1" applyBorder="1" applyAlignment="1">
      <alignment horizontal="left"/>
    </xf>
    <xf numFmtId="173" fontId="13" fillId="0" borderId="26" xfId="0" applyNumberFormat="1" applyFont="1" applyFill="1" applyBorder="1" applyAlignment="1">
      <alignment horizontal="center"/>
    </xf>
    <xf numFmtId="0" fontId="13" fillId="0" borderId="14" xfId="0" quotePrefix="1" applyFont="1" applyFill="1" applyBorder="1" applyAlignment="1">
      <alignment horizontal="center"/>
    </xf>
    <xf numFmtId="166" fontId="13" fillId="0" borderId="14" xfId="0" quotePrefix="1" applyNumberFormat="1" applyFont="1" applyFill="1" applyBorder="1" applyAlignment="1">
      <alignment horizontal="center"/>
    </xf>
    <xf numFmtId="43" fontId="13" fillId="0" borderId="14" xfId="0" quotePrefix="1" applyNumberFormat="1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13" fillId="0" borderId="3" xfId="0" applyFont="1" applyFill="1" applyBorder="1" applyAlignment="1">
      <alignment horizontal="left"/>
    </xf>
    <xf numFmtId="164" fontId="13" fillId="0" borderId="3" xfId="1" applyNumberFormat="1" applyFont="1" applyFill="1" applyBorder="1" applyAlignment="1">
      <alignment horizontal="right"/>
    </xf>
    <xf numFmtId="164" fontId="13" fillId="0" borderId="9" xfId="1" applyFont="1" applyFill="1" applyBorder="1"/>
    <xf numFmtId="2" fontId="13" fillId="0" borderId="9" xfId="0" applyNumberFormat="1" applyFont="1" applyFill="1" applyBorder="1" applyAlignment="1">
      <alignment horizontal="center"/>
    </xf>
    <xf numFmtId="15" fontId="13" fillId="0" borderId="11" xfId="0" applyNumberFormat="1" applyFont="1" applyFill="1" applyBorder="1" applyAlignment="1">
      <alignment horizontal="center"/>
    </xf>
    <xf numFmtId="175" fontId="13" fillId="0" borderId="11" xfId="0" applyNumberFormat="1" applyFont="1" applyFill="1" applyBorder="1" applyAlignment="1">
      <alignment horizontal="center"/>
    </xf>
    <xf numFmtId="2" fontId="13" fillId="0" borderId="4" xfId="0" applyNumberFormat="1" applyFont="1" applyFill="1" applyBorder="1"/>
    <xf numFmtId="0" fontId="23" fillId="0" borderId="11" xfId="0" applyFont="1" applyFill="1" applyBorder="1" applyAlignment="1">
      <alignment horizontal="left"/>
    </xf>
    <xf numFmtId="0" fontId="23" fillId="0" borderId="11" xfId="0" applyFont="1" applyFill="1" applyBorder="1"/>
    <xf numFmtId="0" fontId="24" fillId="0" borderId="11" xfId="0" applyFont="1" applyFill="1" applyBorder="1"/>
    <xf numFmtId="164" fontId="13" fillId="0" borderId="5" xfId="1" applyNumberFormat="1" applyFont="1" applyFill="1" applyBorder="1" applyAlignment="1">
      <alignment horizontal="right"/>
    </xf>
    <xf numFmtId="174" fontId="13" fillId="0" borderId="10" xfId="0" applyNumberFormat="1" applyFont="1" applyFill="1" applyBorder="1" applyAlignment="1">
      <alignment horizontal="left"/>
    </xf>
    <xf numFmtId="164" fontId="13" fillId="0" borderId="8" xfId="1" applyNumberFormat="1" applyFont="1" applyFill="1" applyBorder="1" applyAlignment="1">
      <alignment horizontal="right"/>
    </xf>
    <xf numFmtId="2" fontId="22" fillId="0" borderId="6" xfId="0" applyNumberFormat="1" applyFont="1" applyFill="1" applyBorder="1" applyAlignment="1">
      <alignment horizontal="center"/>
    </xf>
    <xf numFmtId="0" fontId="13" fillId="0" borderId="5" xfId="0" applyFont="1" applyFill="1" applyBorder="1"/>
    <xf numFmtId="0" fontId="13" fillId="0" borderId="12" xfId="0" applyFont="1" applyFill="1" applyBorder="1" applyAlignment="1">
      <alignment horizontal="left" vertical="top"/>
    </xf>
    <xf numFmtId="165" fontId="13" fillId="0" borderId="12" xfId="1" applyNumberFormat="1" applyFont="1" applyFill="1" applyBorder="1"/>
    <xf numFmtId="0" fontId="13" fillId="0" borderId="12" xfId="0" applyFont="1" applyFill="1" applyBorder="1" applyAlignment="1">
      <alignment horizontal="left"/>
    </xf>
    <xf numFmtId="167" fontId="13" fillId="0" borderId="12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13" fillId="0" borderId="7" xfId="0" applyFont="1" applyFill="1" applyBorder="1" applyAlignment="1">
      <alignment horizontal="left"/>
    </xf>
    <xf numFmtId="2" fontId="13" fillId="0" borderId="6" xfId="0" applyNumberFormat="1" applyFont="1" applyFill="1" applyBorder="1" applyAlignment="1">
      <alignment horizontal="center"/>
    </xf>
    <xf numFmtId="0" fontId="25" fillId="0" borderId="0" xfId="0" applyFont="1" applyFill="1" applyBorder="1"/>
    <xf numFmtId="164" fontId="13" fillId="0" borderId="5" xfId="1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 vertical="top" wrapText="1"/>
    </xf>
    <xf numFmtId="43" fontId="13" fillId="0" borderId="23" xfId="0" applyNumberFormat="1" applyFont="1" applyFill="1" applyBorder="1"/>
    <xf numFmtId="2" fontId="13" fillId="0" borderId="14" xfId="0" applyNumberFormat="1" applyFont="1" applyFill="1" applyBorder="1" applyAlignment="1">
      <alignment horizontal="center"/>
    </xf>
    <xf numFmtId="164" fontId="13" fillId="0" borderId="11" xfId="1" applyFont="1" applyFill="1" applyBorder="1" applyAlignment="1">
      <alignment horizontal="left"/>
    </xf>
    <xf numFmtId="0" fontId="13" fillId="0" borderId="0" xfId="0" applyFont="1" applyFill="1" applyAlignment="1"/>
    <xf numFmtId="174" fontId="13" fillId="0" borderId="5" xfId="0" applyNumberFormat="1" applyFont="1" applyFill="1" applyBorder="1" applyAlignment="1">
      <alignment horizontal="center"/>
    </xf>
    <xf numFmtId="43" fontId="13" fillId="0" borderId="22" xfId="1" applyNumberFormat="1" applyFont="1" applyFill="1" applyBorder="1" applyAlignment="1">
      <alignment horizontal="center" vertical="top"/>
    </xf>
    <xf numFmtId="43" fontId="13" fillId="0" borderId="7" xfId="1" applyNumberFormat="1" applyFont="1" applyFill="1" applyBorder="1" applyAlignment="1">
      <alignment horizontal="center" vertical="top"/>
    </xf>
    <xf numFmtId="0" fontId="25" fillId="0" borderId="11" xfId="0" applyFont="1" applyFill="1" applyBorder="1"/>
    <xf numFmtId="0" fontId="23" fillId="0" borderId="11" xfId="0" applyFont="1" applyFill="1" applyBorder="1" applyAlignment="1">
      <alignment horizontal="center" wrapText="1"/>
    </xf>
    <xf numFmtId="166" fontId="13" fillId="0" borderId="0" xfId="0" applyNumberFormat="1" applyFont="1" applyFill="1" applyBorder="1" applyAlignment="1">
      <alignment horizontal="center"/>
    </xf>
    <xf numFmtId="0" fontId="13" fillId="0" borderId="14" xfId="0" applyFont="1" applyFill="1" applyBorder="1" applyAlignment="1"/>
    <xf numFmtId="0" fontId="13" fillId="0" borderId="15" xfId="0" applyFont="1" applyFill="1" applyBorder="1" applyAlignment="1"/>
    <xf numFmtId="165" fontId="13" fillId="0" borderId="13" xfId="1" applyNumberFormat="1" applyFont="1" applyFill="1" applyBorder="1"/>
    <xf numFmtId="165" fontId="13" fillId="0" borderId="15" xfId="1" quotePrefix="1" applyNumberFormat="1" applyFont="1" applyFill="1" applyBorder="1" applyAlignment="1">
      <alignment horizontal="center"/>
    </xf>
    <xf numFmtId="43" fontId="13" fillId="0" borderId="15" xfId="1" applyNumberFormat="1" applyFont="1" applyFill="1" applyBorder="1" applyAlignment="1">
      <alignment horizontal="center" vertical="top"/>
    </xf>
    <xf numFmtId="43" fontId="13" fillId="0" borderId="8" xfId="1" applyNumberFormat="1" applyFont="1" applyFill="1" applyBorder="1" applyAlignment="1">
      <alignment horizontal="center" vertical="top"/>
    </xf>
    <xf numFmtId="0" fontId="22" fillId="0" borderId="11" xfId="0" applyFont="1" applyFill="1" applyBorder="1" applyAlignment="1">
      <alignment horizontal="center" wrapText="1"/>
    </xf>
    <xf numFmtId="0" fontId="26" fillId="0" borderId="11" xfId="0" applyFont="1" applyFill="1" applyBorder="1" applyAlignment="1">
      <alignment horizontal="left"/>
    </xf>
    <xf numFmtId="43" fontId="13" fillId="0" borderId="22" xfId="1" applyNumberFormat="1" applyFont="1" applyFill="1" applyBorder="1" applyAlignment="1">
      <alignment horizontal="center" vertical="top" wrapText="1"/>
    </xf>
    <xf numFmtId="173" fontId="13" fillId="0" borderId="24" xfId="0" applyNumberFormat="1" applyFont="1" applyFill="1" applyBorder="1" applyAlignment="1">
      <alignment horizontal="left"/>
    </xf>
    <xf numFmtId="43" fontId="13" fillId="0" borderId="22" xfId="1" applyNumberFormat="1" applyFont="1" applyFill="1" applyBorder="1" applyAlignment="1">
      <alignment horizontal="left" vertical="top"/>
    </xf>
    <xf numFmtId="0" fontId="26" fillId="0" borderId="10" xfId="0" applyFont="1" applyFill="1" applyBorder="1" applyAlignment="1">
      <alignment horizontal="left"/>
    </xf>
    <xf numFmtId="173" fontId="13" fillId="0" borderId="27" xfId="0" applyNumberFormat="1" applyFont="1" applyFill="1" applyBorder="1" applyAlignment="1">
      <alignment horizontal="left"/>
    </xf>
    <xf numFmtId="43" fontId="13" fillId="0" borderId="28" xfId="1" applyNumberFormat="1" applyFont="1" applyFill="1" applyBorder="1" applyAlignment="1">
      <alignment horizontal="left" vertical="top"/>
    </xf>
    <xf numFmtId="0" fontId="13" fillId="0" borderId="25" xfId="0" applyFont="1" applyFill="1" applyBorder="1" applyAlignment="1">
      <alignment horizontal="center"/>
    </xf>
    <xf numFmtId="0" fontId="13" fillId="0" borderId="29" xfId="0" applyFont="1" applyFill="1" applyBorder="1" applyAlignment="1">
      <alignment horizontal="center"/>
    </xf>
    <xf numFmtId="0" fontId="13" fillId="0" borderId="5" xfId="0" applyFont="1" applyFill="1" applyBorder="1" applyAlignment="1">
      <alignment vertical="center"/>
    </xf>
    <xf numFmtId="173" fontId="13" fillId="0" borderId="27" xfId="0" applyNumberFormat="1" applyFont="1" applyFill="1" applyBorder="1" applyAlignment="1">
      <alignment horizontal="center"/>
    </xf>
    <xf numFmtId="43" fontId="13" fillId="0" borderId="28" xfId="1" applyNumberFormat="1" applyFont="1" applyFill="1" applyBorder="1" applyAlignment="1">
      <alignment horizontal="center" vertical="top"/>
    </xf>
    <xf numFmtId="3" fontId="13" fillId="0" borderId="10" xfId="0" applyNumberFormat="1" applyFont="1" applyFill="1" applyBorder="1" applyAlignment="1">
      <alignment horizontal="center"/>
    </xf>
    <xf numFmtId="15" fontId="13" fillId="0" borderId="23" xfId="0" applyNumberFormat="1" applyFont="1" applyFill="1" applyBorder="1" applyAlignment="1">
      <alignment horizontal="left"/>
    </xf>
    <xf numFmtId="164" fontId="13" fillId="0" borderId="15" xfId="1" quotePrefix="1" applyNumberFormat="1" applyFont="1" applyFill="1" applyBorder="1" applyAlignment="1">
      <alignment horizontal="center"/>
    </xf>
    <xf numFmtId="165" fontId="13" fillId="0" borderId="14" xfId="1" quotePrefix="1" applyNumberFormat="1" applyFont="1" applyFill="1" applyBorder="1" applyAlignment="1">
      <alignment horizontal="center"/>
    </xf>
    <xf numFmtId="0" fontId="21" fillId="0" borderId="11" xfId="0" applyFont="1" applyFill="1" applyBorder="1"/>
    <xf numFmtId="43" fontId="13" fillId="0" borderId="5" xfId="0" applyNumberFormat="1" applyFont="1" applyFill="1" applyBorder="1" applyAlignment="1">
      <alignment horizontal="left"/>
    </xf>
    <xf numFmtId="164" fontId="27" fillId="0" borderId="11" xfId="1" applyFont="1" applyFill="1" applyBorder="1" applyAlignment="1">
      <alignment vertical="top"/>
    </xf>
    <xf numFmtId="165" fontId="13" fillId="0" borderId="14" xfId="1" applyNumberFormat="1" applyFont="1" applyFill="1" applyBorder="1" applyAlignment="1">
      <alignment horizontal="left"/>
    </xf>
    <xf numFmtId="166" fontId="13" fillId="0" borderId="12" xfId="1" quotePrefix="1" applyNumberFormat="1" applyFont="1" applyFill="1" applyBorder="1" applyAlignment="1">
      <alignment horizontal="center"/>
    </xf>
    <xf numFmtId="164" fontId="13" fillId="0" borderId="15" xfId="1" quotePrefix="1" applyFont="1" applyFill="1" applyBorder="1" applyAlignment="1">
      <alignment horizontal="right"/>
    </xf>
    <xf numFmtId="174" fontId="13" fillId="0" borderId="7" xfId="0" applyNumberFormat="1" applyFont="1" applyFill="1" applyBorder="1" applyAlignment="1">
      <alignment horizontal="left"/>
    </xf>
    <xf numFmtId="0" fontId="13" fillId="0" borderId="30" xfId="0" applyFont="1" applyFill="1" applyBorder="1" applyAlignment="1">
      <alignment horizontal="left"/>
    </xf>
    <xf numFmtId="0" fontId="13" fillId="0" borderId="1" xfId="0" applyFont="1" applyFill="1" applyBorder="1"/>
    <xf numFmtId="164" fontId="13" fillId="0" borderId="3" xfId="1" applyFont="1" applyFill="1" applyBorder="1" applyAlignment="1">
      <alignment horizontal="right"/>
    </xf>
    <xf numFmtId="0" fontId="13" fillId="0" borderId="3" xfId="0" applyFont="1" applyFill="1" applyBorder="1"/>
    <xf numFmtId="0" fontId="13" fillId="0" borderId="30" xfId="0" applyFont="1" applyFill="1" applyBorder="1"/>
    <xf numFmtId="164" fontId="13" fillId="0" borderId="30" xfId="1" applyFont="1" applyFill="1" applyBorder="1" applyAlignment="1">
      <alignment horizontal="right"/>
    </xf>
    <xf numFmtId="0" fontId="13" fillId="0" borderId="0" xfId="0" applyFont="1" applyFill="1" applyAlignment="1">
      <alignment horizontal="center" vertical="center"/>
    </xf>
    <xf numFmtId="1" fontId="13" fillId="0" borderId="15" xfId="0" applyNumberFormat="1" applyFont="1" applyFill="1" applyBorder="1" applyAlignment="1">
      <alignment horizontal="center"/>
    </xf>
    <xf numFmtId="167" fontId="13" fillId="0" borderId="15" xfId="0" applyNumberFormat="1" applyFont="1" applyFill="1" applyBorder="1" applyAlignment="1">
      <alignment horizontal="center"/>
    </xf>
    <xf numFmtId="166" fontId="13" fillId="0" borderId="0" xfId="0" applyNumberFormat="1" applyFont="1" applyFill="1" applyAlignment="1">
      <alignment horizontal="center"/>
    </xf>
    <xf numFmtId="2" fontId="13" fillId="0" borderId="0" xfId="0" applyNumberFormat="1" applyFont="1" applyFill="1"/>
    <xf numFmtId="0" fontId="13" fillId="0" borderId="2" xfId="0" applyFont="1" applyFill="1" applyBorder="1" applyAlignment="1">
      <alignment horizontal="left"/>
    </xf>
    <xf numFmtId="0" fontId="28" fillId="0" borderId="7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left"/>
    </xf>
    <xf numFmtId="166" fontId="28" fillId="0" borderId="7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center"/>
    </xf>
    <xf numFmtId="2" fontId="20" fillId="0" borderId="7" xfId="0" applyNumberFormat="1" applyFont="1" applyFill="1" applyBorder="1" applyAlignment="1">
      <alignment horizontal="center"/>
    </xf>
    <xf numFmtId="170" fontId="28" fillId="0" borderId="7" xfId="0" applyNumberFormat="1" applyFont="1" applyFill="1" applyBorder="1" applyAlignment="1">
      <alignment horizontal="left"/>
    </xf>
    <xf numFmtId="0" fontId="30" fillId="0" borderId="0" xfId="0" applyFont="1" applyFill="1" applyBorder="1"/>
    <xf numFmtId="0" fontId="28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Continuous"/>
    </xf>
    <xf numFmtId="0" fontId="28" fillId="0" borderId="9" xfId="0" applyFont="1" applyFill="1" applyBorder="1" applyAlignment="1">
      <alignment horizontal="left"/>
    </xf>
    <xf numFmtId="166" fontId="28" fillId="0" borderId="1" xfId="0" applyNumberFormat="1" applyFont="1" applyFill="1" applyBorder="1" applyAlignment="1">
      <alignment horizontal="centerContinuous"/>
    </xf>
    <xf numFmtId="0" fontId="28" fillId="0" borderId="1" xfId="0" applyFont="1" applyFill="1" applyBorder="1" applyAlignment="1">
      <alignment horizontal="left"/>
    </xf>
    <xf numFmtId="0" fontId="28" fillId="0" borderId="3" xfId="0" applyFont="1" applyFill="1" applyBorder="1" applyAlignment="1"/>
    <xf numFmtId="0" fontId="28" fillId="0" borderId="9" xfId="0" applyFont="1" applyFill="1" applyBorder="1" applyAlignment="1">
      <alignment horizontal="centerContinuous"/>
    </xf>
    <xf numFmtId="0" fontId="28" fillId="0" borderId="9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Continuous"/>
    </xf>
    <xf numFmtId="0" fontId="28" fillId="0" borderId="11" xfId="0" applyFont="1" applyFill="1" applyBorder="1" applyAlignment="1">
      <alignment horizontal="centerContinuous"/>
    </xf>
    <xf numFmtId="0" fontId="29" fillId="0" borderId="11" xfId="0" applyFont="1" applyFill="1" applyBorder="1" applyAlignment="1">
      <alignment horizontal="center"/>
    </xf>
    <xf numFmtId="166" fontId="28" fillId="0" borderId="4" xfId="0" applyNumberFormat="1" applyFont="1" applyFill="1" applyBorder="1" applyAlignment="1">
      <alignment horizontal="centerContinuous"/>
    </xf>
    <xf numFmtId="172" fontId="28" fillId="0" borderId="4" xfId="0" applyNumberFormat="1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8" fillId="0" borderId="11" xfId="0" applyFont="1" applyFill="1" applyBorder="1" applyAlignment="1">
      <alignment horizontal="center"/>
    </xf>
    <xf numFmtId="2" fontId="13" fillId="0" borderId="11" xfId="0" applyNumberFormat="1" applyFont="1" applyFill="1" applyBorder="1" applyAlignment="1">
      <alignment horizontal="centerContinuous"/>
    </xf>
    <xf numFmtId="0" fontId="28" fillId="0" borderId="11" xfId="0" applyFont="1" applyFill="1" applyBorder="1" applyAlignment="1">
      <alignment horizontal="left"/>
    </xf>
    <xf numFmtId="166" fontId="30" fillId="0" borderId="4" xfId="0" applyNumberFormat="1" applyFont="1" applyFill="1" applyBorder="1" applyAlignment="1">
      <alignment horizontal="centerContinuous"/>
    </xf>
    <xf numFmtId="0" fontId="30" fillId="0" borderId="11" xfId="0" applyFont="1" applyFill="1" applyBorder="1"/>
    <xf numFmtId="0" fontId="30" fillId="0" borderId="6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Continuous"/>
    </xf>
    <xf numFmtId="0" fontId="28" fillId="0" borderId="10" xfId="0" applyFont="1" applyFill="1" applyBorder="1" applyAlignment="1">
      <alignment horizontal="center"/>
    </xf>
    <xf numFmtId="0" fontId="30" fillId="0" borderId="6" xfId="0" applyFont="1" applyFill="1" applyBorder="1"/>
    <xf numFmtId="166" fontId="30" fillId="0" borderId="6" xfId="0" applyNumberFormat="1" applyFont="1" applyFill="1" applyBorder="1"/>
    <xf numFmtId="0" fontId="28" fillId="0" borderId="6" xfId="0" applyFont="1" applyFill="1" applyBorder="1" applyAlignment="1">
      <alignment horizontal="left"/>
    </xf>
    <xf numFmtId="0" fontId="28" fillId="0" borderId="30" xfId="0" applyFont="1" applyFill="1" applyBorder="1" applyAlignment="1">
      <alignment horizontal="left"/>
    </xf>
    <xf numFmtId="0" fontId="30" fillId="0" borderId="10" xfId="0" applyFont="1" applyFill="1" applyBorder="1"/>
    <xf numFmtId="0" fontId="28" fillId="0" borderId="10" xfId="0" applyFont="1" applyFill="1" applyBorder="1"/>
    <xf numFmtId="0" fontId="28" fillId="0" borderId="10" xfId="0" applyFont="1" applyFill="1" applyBorder="1" applyAlignment="1">
      <alignment horizontal="left"/>
    </xf>
    <xf numFmtId="0" fontId="30" fillId="0" borderId="4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left"/>
    </xf>
    <xf numFmtId="0" fontId="30" fillId="0" borderId="4" xfId="0" applyFont="1" applyFill="1" applyBorder="1"/>
    <xf numFmtId="166" fontId="30" fillId="0" borderId="4" xfId="0" applyNumberFormat="1" applyFont="1" applyFill="1" applyBorder="1"/>
    <xf numFmtId="0" fontId="30" fillId="0" borderId="9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28" fillId="0" borderId="11" xfId="0" applyFont="1" applyFill="1" applyBorder="1"/>
    <xf numFmtId="3" fontId="30" fillId="0" borderId="11" xfId="0" applyNumberFormat="1" applyFont="1" applyFill="1" applyBorder="1" applyAlignment="1">
      <alignment horizontal="center"/>
    </xf>
    <xf numFmtId="2" fontId="20" fillId="0" borderId="11" xfId="0" applyNumberFormat="1" applyFont="1" applyFill="1" applyBorder="1" applyAlignment="1">
      <alignment horizontal="center"/>
    </xf>
    <xf numFmtId="2" fontId="20" fillId="0" borderId="11" xfId="0" applyNumberFormat="1" applyFont="1" applyFill="1" applyBorder="1"/>
    <xf numFmtId="0" fontId="30" fillId="0" borderId="9" xfId="0" applyFont="1" applyFill="1" applyBorder="1" applyAlignment="1">
      <alignment horizontal="left"/>
    </xf>
    <xf numFmtId="0" fontId="30" fillId="0" borderId="11" xfId="0" applyFont="1" applyFill="1" applyBorder="1" applyAlignment="1">
      <alignment horizontal="left"/>
    </xf>
    <xf numFmtId="0" fontId="31" fillId="0" borderId="11" xfId="0" applyFont="1" applyFill="1" applyBorder="1" applyAlignment="1">
      <alignment horizontal="center"/>
    </xf>
    <xf numFmtId="166" fontId="30" fillId="0" borderId="4" xfId="0" applyNumberFormat="1" applyFont="1" applyFill="1" applyBorder="1" applyAlignment="1">
      <alignment horizontal="center"/>
    </xf>
    <xf numFmtId="173" fontId="30" fillId="0" borderId="24" xfId="0" applyNumberFormat="1" applyFont="1" applyFill="1" applyBorder="1" applyAlignment="1">
      <alignment horizontal="center"/>
    </xf>
    <xf numFmtId="43" fontId="30" fillId="0" borderId="0" xfId="1" applyNumberFormat="1" applyFont="1" applyFill="1" applyBorder="1" applyAlignment="1">
      <alignment horizontal="center"/>
    </xf>
    <xf numFmtId="174" fontId="30" fillId="0" borderId="4" xfId="0" applyNumberFormat="1" applyFont="1" applyFill="1" applyBorder="1" applyAlignment="1">
      <alignment horizontal="center" wrapText="1"/>
    </xf>
    <xf numFmtId="174" fontId="30" fillId="0" borderId="11" xfId="0" applyNumberFormat="1" applyFont="1" applyFill="1" applyBorder="1" applyAlignment="1">
      <alignment horizontal="center"/>
    </xf>
    <xf numFmtId="0" fontId="29" fillId="0" borderId="11" xfId="0" applyFont="1" applyFill="1" applyBorder="1" applyAlignment="1">
      <alignment horizontal="left"/>
    </xf>
    <xf numFmtId="0" fontId="30" fillId="0" borderId="5" xfId="0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32" fillId="0" borderId="11" xfId="0" applyFont="1" applyFill="1" applyBorder="1" applyAlignment="1">
      <alignment horizontal="left"/>
    </xf>
    <xf numFmtId="0" fontId="30" fillId="0" borderId="11" xfId="0" applyFont="1" applyFill="1" applyBorder="1" applyAlignment="1">
      <alignment horizontal="center"/>
    </xf>
    <xf numFmtId="164" fontId="30" fillId="0" borderId="5" xfId="1" applyFont="1" applyFill="1" applyBorder="1" applyAlignment="1">
      <alignment horizontal="left"/>
    </xf>
    <xf numFmtId="43" fontId="30" fillId="0" borderId="22" xfId="1" applyNumberFormat="1" applyFont="1" applyFill="1" applyBorder="1" applyAlignment="1">
      <alignment horizontal="center"/>
    </xf>
    <xf numFmtId="0" fontId="30" fillId="0" borderId="0" xfId="0" applyFont="1" applyFill="1"/>
    <xf numFmtId="173" fontId="30" fillId="0" borderId="4" xfId="0" applyNumberFormat="1" applyFont="1" applyFill="1" applyBorder="1" applyAlignment="1">
      <alignment horizontal="center"/>
    </xf>
    <xf numFmtId="43" fontId="30" fillId="0" borderId="5" xfId="1" applyNumberFormat="1" applyFont="1" applyFill="1" applyBorder="1" applyAlignment="1">
      <alignment horizontal="center"/>
    </xf>
    <xf numFmtId="0" fontId="30" fillId="0" borderId="5" xfId="0" applyFont="1" applyFill="1" applyBorder="1"/>
    <xf numFmtId="15" fontId="30" fillId="0" borderId="11" xfId="0" applyNumberFormat="1" applyFont="1" applyFill="1" applyBorder="1" applyAlignment="1">
      <alignment horizontal="left"/>
    </xf>
    <xf numFmtId="0" fontId="30" fillId="0" borderId="5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center"/>
    </xf>
    <xf numFmtId="174" fontId="30" fillId="0" borderId="0" xfId="0" applyNumberFormat="1" applyFont="1" applyFill="1" applyBorder="1" applyAlignment="1">
      <alignment horizontal="center" wrapText="1"/>
    </xf>
    <xf numFmtId="166" fontId="30" fillId="0" borderId="11" xfId="0" applyNumberFormat="1" applyFont="1" applyFill="1" applyBorder="1"/>
    <xf numFmtId="173" fontId="30" fillId="0" borderId="0" xfId="0" applyNumberFormat="1" applyFont="1" applyFill="1" applyBorder="1" applyAlignment="1">
      <alignment horizontal="center"/>
    </xf>
    <xf numFmtId="0" fontId="29" fillId="0" borderId="10" xfId="0" applyFont="1" applyFill="1" applyBorder="1" applyAlignment="1">
      <alignment horizontal="left"/>
    </xf>
    <xf numFmtId="0" fontId="30" fillId="0" borderId="10" xfId="0" applyFont="1" applyFill="1" applyBorder="1" applyAlignment="1">
      <alignment horizontal="left"/>
    </xf>
    <xf numFmtId="0" fontId="30" fillId="0" borderId="10" xfId="0" applyFont="1" applyFill="1" applyBorder="1" applyAlignment="1">
      <alignment horizontal="center"/>
    </xf>
    <xf numFmtId="173" fontId="30" fillId="0" borderId="7" xfId="0" applyNumberFormat="1" applyFont="1" applyFill="1" applyBorder="1" applyAlignment="1">
      <alignment horizontal="center"/>
    </xf>
    <xf numFmtId="43" fontId="30" fillId="0" borderId="30" xfId="1" applyNumberFormat="1" applyFont="1" applyFill="1" applyBorder="1" applyAlignment="1">
      <alignment horizontal="center"/>
    </xf>
    <xf numFmtId="174" fontId="30" fillId="0" borderId="10" xfId="0" applyNumberFormat="1" applyFont="1" applyFill="1" applyBorder="1" applyAlignment="1">
      <alignment horizontal="center"/>
    </xf>
    <xf numFmtId="3" fontId="30" fillId="0" borderId="10" xfId="0" applyNumberFormat="1" applyFont="1" applyFill="1" applyBorder="1" applyAlignment="1">
      <alignment horizontal="center"/>
    </xf>
    <xf numFmtId="174" fontId="30" fillId="0" borderId="11" xfId="0" applyNumberFormat="1" applyFont="1" applyFill="1" applyBorder="1" applyAlignment="1">
      <alignment horizontal="center" wrapText="1"/>
    </xf>
    <xf numFmtId="0" fontId="33" fillId="0" borderId="11" xfId="0" applyFont="1" applyFill="1" applyBorder="1" applyAlignment="1">
      <alignment horizontal="left"/>
    </xf>
    <xf numFmtId="0" fontId="30" fillId="0" borderId="29" xfId="0" applyFont="1" applyFill="1" applyBorder="1"/>
    <xf numFmtId="0" fontId="30" fillId="0" borderId="23" xfId="0" applyFont="1" applyFill="1" applyBorder="1" applyAlignment="1">
      <alignment horizontal="left"/>
    </xf>
    <xf numFmtId="0" fontId="28" fillId="0" borderId="23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left"/>
    </xf>
    <xf numFmtId="173" fontId="30" fillId="0" borderId="6" xfId="0" applyNumberFormat="1" applyFont="1" applyFill="1" applyBorder="1" applyAlignment="1">
      <alignment horizontal="center"/>
    </xf>
    <xf numFmtId="43" fontId="30" fillId="0" borderId="7" xfId="1" applyNumberFormat="1" applyFont="1" applyFill="1" applyBorder="1" applyAlignment="1">
      <alignment horizontal="center"/>
    </xf>
    <xf numFmtId="0" fontId="29" fillId="0" borderId="4" xfId="0" applyFont="1" applyFill="1" applyBorder="1" applyAlignment="1">
      <alignment horizontal="left"/>
    </xf>
    <xf numFmtId="164" fontId="30" fillId="0" borderId="23" xfId="1" applyFont="1" applyFill="1" applyBorder="1" applyAlignment="1">
      <alignment horizontal="left"/>
    </xf>
    <xf numFmtId="2" fontId="22" fillId="0" borderId="4" xfId="0" applyNumberFormat="1" applyFont="1" applyFill="1" applyBorder="1" applyAlignment="1">
      <alignment horizontal="center" vertical="top" wrapText="1"/>
    </xf>
    <xf numFmtId="2" fontId="20" fillId="0" borderId="4" xfId="0" applyNumberFormat="1" applyFont="1" applyFill="1" applyBorder="1" applyAlignment="1">
      <alignment horizontal="center"/>
    </xf>
    <xf numFmtId="164" fontId="30" fillId="0" borderId="0" xfId="1" applyFont="1" applyFill="1" applyBorder="1" applyAlignment="1">
      <alignment horizontal="left"/>
    </xf>
    <xf numFmtId="2" fontId="28" fillId="0" borderId="11" xfId="0" applyNumberFormat="1" applyFont="1" applyFill="1" applyBorder="1" applyAlignment="1">
      <alignment horizontal="center"/>
    </xf>
    <xf numFmtId="2" fontId="20" fillId="0" borderId="4" xfId="0" applyNumberFormat="1" applyFont="1" applyFill="1" applyBorder="1"/>
    <xf numFmtId="0" fontId="31" fillId="0" borderId="23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left"/>
    </xf>
    <xf numFmtId="2" fontId="20" fillId="0" borderId="6" xfId="0" applyNumberFormat="1" applyFont="1" applyFill="1" applyBorder="1"/>
    <xf numFmtId="0" fontId="28" fillId="0" borderId="4" xfId="0" applyFont="1" applyFill="1" applyBorder="1" applyAlignment="1">
      <alignment horizontal="left"/>
    </xf>
    <xf numFmtId="0" fontId="30" fillId="0" borderId="4" xfId="0" applyFont="1" applyFill="1" applyBorder="1" applyAlignment="1">
      <alignment horizontal="left"/>
    </xf>
    <xf numFmtId="174" fontId="30" fillId="0" borderId="11" xfId="0" applyNumberFormat="1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/>
    </xf>
    <xf numFmtId="0" fontId="33" fillId="0" borderId="11" xfId="0" applyFont="1" applyFill="1" applyBorder="1"/>
    <xf numFmtId="173" fontId="30" fillId="0" borderId="27" xfId="0" applyNumberFormat="1" applyFont="1" applyFill="1" applyBorder="1" applyAlignment="1">
      <alignment horizontal="center"/>
    </xf>
    <xf numFmtId="0" fontId="33" fillId="0" borderId="10" xfId="0" applyFont="1" applyFill="1" applyBorder="1"/>
    <xf numFmtId="2" fontId="20" fillId="0" borderId="6" xfId="0" applyNumberFormat="1" applyFont="1" applyFill="1" applyBorder="1" applyAlignment="1">
      <alignment horizontal="center"/>
    </xf>
    <xf numFmtId="0" fontId="30" fillId="0" borderId="0" xfId="0" applyFont="1" applyFill="1" applyBorder="1" applyAlignment="1">
      <alignment vertical="top"/>
    </xf>
    <xf numFmtId="2" fontId="22" fillId="0" borderId="4" xfId="0" applyNumberFormat="1" applyFont="1" applyFill="1" applyBorder="1" applyAlignment="1">
      <alignment horizontal="center" vertical="top"/>
    </xf>
    <xf numFmtId="0" fontId="30" fillId="0" borderId="0" xfId="0" applyFont="1" applyFill="1" applyAlignment="1"/>
    <xf numFmtId="2" fontId="20" fillId="0" borderId="11" xfId="0" applyNumberFormat="1" applyFont="1" applyFill="1" applyBorder="1" applyAlignment="1"/>
    <xf numFmtId="166" fontId="30" fillId="0" borderId="10" xfId="0" applyNumberFormat="1" applyFont="1" applyFill="1" applyBorder="1" applyAlignment="1">
      <alignment horizontal="centerContinuous"/>
    </xf>
    <xf numFmtId="172" fontId="30" fillId="0" borderId="6" xfId="0" applyNumberFormat="1" applyFont="1" applyFill="1" applyBorder="1" applyAlignment="1">
      <alignment horizontal="center"/>
    </xf>
    <xf numFmtId="4" fontId="30" fillId="0" borderId="5" xfId="1" applyNumberFormat="1" applyFont="1" applyFill="1" applyBorder="1" applyAlignment="1">
      <alignment horizontal="right"/>
    </xf>
    <xf numFmtId="0" fontId="30" fillId="0" borderId="13" xfId="0" applyFont="1" applyFill="1" applyBorder="1" applyAlignment="1">
      <alignment horizontal="center"/>
    </xf>
    <xf numFmtId="0" fontId="30" fillId="0" borderId="14" xfId="0" applyFont="1" applyFill="1" applyBorder="1" applyAlignment="1">
      <alignment horizontal="left"/>
    </xf>
    <xf numFmtId="0" fontId="30" fillId="0" borderId="14" xfId="0" applyFont="1" applyFill="1" applyBorder="1" applyAlignment="1">
      <alignment horizontal="center"/>
    </xf>
    <xf numFmtId="165" fontId="30" fillId="0" borderId="14" xfId="1" applyNumberFormat="1" applyFont="1" applyFill="1" applyBorder="1"/>
    <xf numFmtId="0" fontId="30" fillId="0" borderId="15" xfId="0" applyFont="1" applyFill="1" applyBorder="1" applyAlignment="1">
      <alignment horizontal="left"/>
    </xf>
    <xf numFmtId="166" fontId="30" fillId="0" borderId="12" xfId="0" applyNumberFormat="1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/>
    </xf>
    <xf numFmtId="173" fontId="30" fillId="0" borderId="13" xfId="0" applyNumberFormat="1" applyFont="1" applyFill="1" applyBorder="1" applyAlignment="1">
      <alignment horizontal="center"/>
    </xf>
    <xf numFmtId="43" fontId="30" fillId="0" borderId="31" xfId="1" applyNumberFormat="1" applyFont="1" applyFill="1" applyBorder="1" applyAlignment="1">
      <alignment horizontal="center"/>
    </xf>
    <xf numFmtId="0" fontId="30" fillId="0" borderId="13" xfId="0" applyFont="1" applyFill="1" applyBorder="1"/>
    <xf numFmtId="174" fontId="30" fillId="0" borderId="14" xfId="0" applyNumberFormat="1" applyFont="1" applyFill="1" applyBorder="1" applyAlignment="1">
      <alignment horizontal="center"/>
    </xf>
    <xf numFmtId="174" fontId="30" fillId="0" borderId="14" xfId="0" applyNumberFormat="1" applyFont="1" applyFill="1" applyBorder="1" applyAlignment="1">
      <alignment horizontal="left"/>
    </xf>
    <xf numFmtId="15" fontId="30" fillId="0" borderId="15" xfId="0" applyNumberFormat="1" applyFont="1" applyFill="1" applyBorder="1" applyAlignment="1">
      <alignment horizontal="left"/>
    </xf>
    <xf numFmtId="173" fontId="30" fillId="0" borderId="32" xfId="0" applyNumberFormat="1" applyFont="1" applyFill="1" applyBorder="1" applyAlignment="1">
      <alignment horizontal="center"/>
    </xf>
    <xf numFmtId="0" fontId="30" fillId="0" borderId="14" xfId="0" applyFont="1" applyFill="1" applyBorder="1"/>
    <xf numFmtId="0" fontId="30" fillId="0" borderId="14" xfId="0" quotePrefix="1" applyFont="1" applyFill="1" applyBorder="1" applyAlignment="1">
      <alignment horizontal="center"/>
    </xf>
    <xf numFmtId="166" fontId="30" fillId="0" borderId="14" xfId="0" quotePrefix="1" applyNumberFormat="1" applyFont="1" applyFill="1" applyBorder="1" applyAlignment="1">
      <alignment horizontal="center"/>
    </xf>
    <xf numFmtId="0" fontId="30" fillId="0" borderId="2" xfId="0" applyFont="1" applyFill="1" applyBorder="1"/>
    <xf numFmtId="0" fontId="13" fillId="0" borderId="2" xfId="0" applyFont="1" applyFill="1" applyBorder="1"/>
    <xf numFmtId="0" fontId="30" fillId="0" borderId="2" xfId="0" applyFont="1" applyFill="1" applyBorder="1" applyAlignment="1">
      <alignment horizontal="left"/>
    </xf>
    <xf numFmtId="166" fontId="30" fillId="0" borderId="0" xfId="0" applyNumberFormat="1" applyFont="1" applyFill="1"/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0</xdr:row>
      <xdr:rowOff>228600</xdr:rowOff>
    </xdr:from>
    <xdr:to>
      <xdr:col>9</xdr:col>
      <xdr:colOff>495300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90900" y="228600"/>
          <a:ext cx="1905000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&#3619;&#3623;&#3617;%20Plan%20&#3626;&#3588;.6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"/>
      <sheetName val="สรุปฯ"/>
      <sheetName val="สารบัญ"/>
      <sheetName val="ก่อสร้าง"/>
      <sheetName val="บางใหญ่"/>
      <sheetName val="ล่าช้า(ตัดสิทธิ์) "/>
      <sheetName val="แบบ สขร.1 62"/>
      <sheetName val="แบบ สขร.1 63 (2)"/>
      <sheetName val="แบบ สขร.1 พี่แฟคตรวจ"/>
      <sheetName val="หมายเหตุ(ตัดสิทธิ์)"/>
      <sheetName val="งานแล้วเสร็จปี 62 (2)"/>
      <sheetName val="ก่อสร้างงานปี63ไม่ใช้"/>
      <sheetName val="ล่าช้า(ตัดสิทธิ์) ส่งผบ. "/>
      <sheetName val="ก่อสร้างไม่ใช้"/>
      <sheetName val="Sheet1"/>
      <sheetName val="Sheet2"/>
    </sheetNames>
    <sheetDataSet>
      <sheetData sheetId="0"/>
      <sheetData sheetId="1"/>
      <sheetData sheetId="2"/>
      <sheetData sheetId="3">
        <row r="4">
          <cell r="Q4">
            <v>242370</v>
          </cell>
        </row>
        <row r="223">
          <cell r="E223">
            <v>25</v>
          </cell>
          <cell r="G223">
            <v>356.86700000000002</v>
          </cell>
          <cell r="J223">
            <v>12979709101</v>
          </cell>
        </row>
        <row r="224">
          <cell r="E224">
            <v>8</v>
          </cell>
          <cell r="G224">
            <v>111.89099999999999</v>
          </cell>
          <cell r="J224">
            <v>6540000000</v>
          </cell>
        </row>
        <row r="225">
          <cell r="E225">
            <v>9</v>
          </cell>
          <cell r="G225">
            <v>111.16800000000001</v>
          </cell>
          <cell r="J225">
            <v>4233268000</v>
          </cell>
        </row>
        <row r="306">
          <cell r="E306">
            <v>8</v>
          </cell>
          <cell r="G306">
            <v>121.392</v>
          </cell>
          <cell r="J306">
            <v>5952247068</v>
          </cell>
        </row>
        <row r="307">
          <cell r="E307">
            <v>5</v>
          </cell>
          <cell r="G307">
            <v>51.379999999999995</v>
          </cell>
          <cell r="J307">
            <v>2650000000</v>
          </cell>
        </row>
        <row r="308">
          <cell r="E308">
            <v>2</v>
          </cell>
          <cell r="G308">
            <v>21.381</v>
          </cell>
          <cell r="J308">
            <v>640000000</v>
          </cell>
        </row>
        <row r="353">
          <cell r="E353">
            <v>7</v>
          </cell>
          <cell r="G353">
            <v>126.349</v>
          </cell>
          <cell r="J353">
            <v>4974731641</v>
          </cell>
        </row>
        <row r="354">
          <cell r="E354">
            <v>1</v>
          </cell>
          <cell r="G354">
            <v>5.5229999999999997</v>
          </cell>
          <cell r="J354">
            <v>500000000</v>
          </cell>
        </row>
        <row r="355">
          <cell r="E355">
            <v>0</v>
          </cell>
          <cell r="G355">
            <v>0</v>
          </cell>
          <cell r="J355">
            <v>0</v>
          </cell>
        </row>
        <row r="474">
          <cell r="E474">
            <v>14</v>
          </cell>
          <cell r="G474">
            <v>104.851</v>
          </cell>
          <cell r="J474">
            <v>11700422076</v>
          </cell>
        </row>
        <row r="475">
          <cell r="E475">
            <v>5</v>
          </cell>
          <cell r="G475">
            <v>37.097999999999999</v>
          </cell>
          <cell r="J475">
            <v>3225000000</v>
          </cell>
        </row>
        <row r="476">
          <cell r="E476">
            <v>0</v>
          </cell>
          <cell r="G476">
            <v>0</v>
          </cell>
          <cell r="J476">
            <v>0</v>
          </cell>
        </row>
        <row r="569">
          <cell r="E569">
            <v>11</v>
          </cell>
          <cell r="G569">
            <v>65.765000000000001</v>
          </cell>
          <cell r="J569">
            <v>4637987167</v>
          </cell>
        </row>
        <row r="570">
          <cell r="E570">
            <v>3</v>
          </cell>
          <cell r="G570">
            <v>40.601999999999997</v>
          </cell>
          <cell r="J570">
            <v>2070000000</v>
          </cell>
        </row>
        <row r="571">
          <cell r="E571">
            <v>2</v>
          </cell>
          <cell r="G571">
            <v>28.805</v>
          </cell>
          <cell r="J571">
            <v>1263000000</v>
          </cell>
        </row>
        <row r="637">
          <cell r="E637">
            <v>7</v>
          </cell>
          <cell r="G637">
            <v>61.243999999999993</v>
          </cell>
          <cell r="J637">
            <v>3888751642</v>
          </cell>
        </row>
        <row r="638">
          <cell r="E638">
            <v>3</v>
          </cell>
          <cell r="G638">
            <v>37.018999999999998</v>
          </cell>
          <cell r="J638">
            <v>2200000000</v>
          </cell>
        </row>
        <row r="639">
          <cell r="E639">
            <v>1</v>
          </cell>
          <cell r="G639">
            <v>26.451000000000001</v>
          </cell>
          <cell r="J639">
            <v>1356098775.4000001</v>
          </cell>
        </row>
        <row r="678">
          <cell r="E678">
            <v>3</v>
          </cell>
          <cell r="G678">
            <v>89.447000000000003</v>
          </cell>
          <cell r="J678">
            <v>2107528800</v>
          </cell>
        </row>
        <row r="679">
          <cell r="E679">
            <v>4</v>
          </cell>
          <cell r="G679">
            <v>142.81100000000001</v>
          </cell>
          <cell r="J679">
            <v>3350000000</v>
          </cell>
        </row>
        <row r="680">
          <cell r="E680">
            <v>1</v>
          </cell>
          <cell r="G680">
            <v>20</v>
          </cell>
          <cell r="J680">
            <v>104800000</v>
          </cell>
        </row>
        <row r="728">
          <cell r="E728">
            <v>9</v>
          </cell>
          <cell r="G728">
            <v>73.956999999999994</v>
          </cell>
          <cell r="J728">
            <v>6406434663</v>
          </cell>
        </row>
        <row r="729">
          <cell r="E729">
            <v>0</v>
          </cell>
          <cell r="G729">
            <v>0</v>
          </cell>
          <cell r="J729">
            <v>0</v>
          </cell>
        </row>
        <row r="730">
          <cell r="E730">
            <v>0</v>
          </cell>
          <cell r="G730">
            <v>0</v>
          </cell>
          <cell r="J730">
            <v>0</v>
          </cell>
        </row>
      </sheetData>
      <sheetData sheetId="4">
        <row r="144">
          <cell r="E144">
            <v>19</v>
          </cell>
          <cell r="G144">
            <v>84.084000000000003</v>
          </cell>
          <cell r="J144">
            <v>30417161591</v>
          </cell>
        </row>
        <row r="145">
          <cell r="E145">
            <v>1</v>
          </cell>
          <cell r="G145">
            <v>4.9000000000000004</v>
          </cell>
          <cell r="J145">
            <v>1522870000</v>
          </cell>
        </row>
        <row r="146">
          <cell r="E146">
            <v>3</v>
          </cell>
          <cell r="G146">
            <v>15</v>
          </cell>
          <cell r="J146">
            <v>3773905000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A9" sqref="A9:Q9"/>
    </sheetView>
  </sheetViews>
  <sheetFormatPr defaultRowHeight="33" x14ac:dyDescent="0.75"/>
  <cols>
    <col min="1" max="15" width="9.33203125" style="4"/>
    <col min="16" max="16" width="6.6640625" style="4" customWidth="1"/>
    <col min="17" max="20" width="9.33203125" style="4"/>
    <col min="21" max="21" width="24" style="4" bestFit="1" customWidth="1"/>
    <col min="22" max="16384" width="9.33203125" style="4"/>
  </cols>
  <sheetData>
    <row r="1" spans="1:18" x14ac:dyDescent="0.7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8" s="9" customFormat="1" x14ac:dyDescent="0.75">
      <c r="A2" s="5"/>
      <c r="B2" s="6"/>
      <c r="C2" s="6"/>
      <c r="D2" s="6"/>
      <c r="E2" s="6"/>
      <c r="F2" s="6"/>
      <c r="G2" s="6"/>
      <c r="H2" s="6"/>
      <c r="I2" s="6"/>
      <c r="J2" s="6"/>
      <c r="K2" s="7"/>
      <c r="L2" s="7"/>
      <c r="M2" s="7"/>
      <c r="N2" s="7"/>
      <c r="O2" s="7"/>
      <c r="P2" s="6"/>
      <c r="Q2" s="8"/>
    </row>
    <row r="3" spans="1:18" s="9" customFormat="1" x14ac:dyDescent="0.75">
      <c r="A3" s="5"/>
      <c r="B3" s="6"/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6"/>
      <c r="Q3" s="8"/>
    </row>
    <row r="4" spans="1:18" s="9" customFormat="1" x14ac:dyDescent="0.75">
      <c r="A4" s="5"/>
      <c r="B4" s="6"/>
      <c r="C4" s="6"/>
      <c r="D4" s="6"/>
      <c r="E4" s="6"/>
      <c r="F4" s="6"/>
      <c r="G4" s="6"/>
      <c r="H4" s="6"/>
      <c r="I4" s="6"/>
      <c r="J4" s="6"/>
      <c r="K4" s="7"/>
      <c r="L4" s="7"/>
      <c r="M4" s="7"/>
      <c r="N4" s="7"/>
      <c r="O4" s="7"/>
      <c r="P4" s="6"/>
      <c r="Q4" s="8"/>
    </row>
    <row r="5" spans="1:18" s="9" customFormat="1" x14ac:dyDescent="0.75">
      <c r="A5" s="5"/>
      <c r="B5" s="6"/>
      <c r="C5" s="6"/>
      <c r="D5" s="6"/>
      <c r="E5" s="6"/>
      <c r="F5" s="6"/>
      <c r="G5" s="6"/>
      <c r="H5" s="6"/>
      <c r="I5" s="6"/>
      <c r="J5" s="6"/>
      <c r="K5" s="7"/>
      <c r="L5" s="7"/>
      <c r="M5" s="7"/>
      <c r="N5" s="7"/>
      <c r="O5" s="7"/>
      <c r="P5" s="6"/>
      <c r="Q5" s="8"/>
    </row>
    <row r="6" spans="1:18" s="9" customFormat="1" x14ac:dyDescent="0.75">
      <c r="A6" s="5"/>
      <c r="B6" s="6"/>
      <c r="C6" s="6"/>
      <c r="D6" s="6"/>
      <c r="E6" s="6"/>
      <c r="F6" s="6"/>
      <c r="G6" s="6"/>
      <c r="H6" s="6"/>
      <c r="I6" s="6"/>
      <c r="J6" s="6"/>
      <c r="K6" s="7"/>
      <c r="L6" s="7"/>
      <c r="M6" s="7"/>
      <c r="N6" s="7"/>
      <c r="O6" s="7"/>
      <c r="P6" s="6"/>
      <c r="Q6" s="8"/>
    </row>
    <row r="7" spans="1:18" s="13" customFormat="1" ht="39.75" x14ac:dyDescent="0.9">
      <c r="A7" s="10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8" s="18" customFormat="1" ht="24" x14ac:dyDescent="0.55000000000000004">
      <c r="A8" s="14" t="s">
        <v>1</v>
      </c>
      <c r="B8" s="15"/>
      <c r="C8" s="15"/>
      <c r="D8" s="15"/>
      <c r="E8" s="15"/>
      <c r="F8" s="15"/>
      <c r="G8" s="15"/>
      <c r="H8" s="15"/>
      <c r="I8" s="15"/>
      <c r="J8" s="15"/>
      <c r="K8" s="16"/>
      <c r="L8" s="16"/>
      <c r="M8" s="16"/>
      <c r="N8" s="16"/>
      <c r="O8" s="16"/>
      <c r="P8" s="15"/>
      <c r="Q8" s="17"/>
    </row>
    <row r="9" spans="1:18" s="19" customFormat="1" ht="39" x14ac:dyDescent="0.85">
      <c r="A9" s="10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2"/>
    </row>
    <row r="10" spans="1:18" s="18" customFormat="1" ht="24" x14ac:dyDescent="0.55000000000000004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6"/>
      <c r="L10" s="16"/>
      <c r="M10" s="16"/>
      <c r="N10" s="16"/>
      <c r="O10" s="16"/>
      <c r="P10" s="15"/>
      <c r="Q10" s="17"/>
    </row>
    <row r="11" spans="1:18" s="21" customFormat="1" ht="39.75" x14ac:dyDescent="0.9">
      <c r="A11" s="10" t="s">
        <v>3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2"/>
      <c r="R11" s="20"/>
    </row>
    <row r="12" spans="1:18" s="18" customFormat="1" ht="34.5" x14ac:dyDescent="0.7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4"/>
    </row>
    <row r="13" spans="1:18" s="18" customFormat="1" ht="34.5" x14ac:dyDescent="0.7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7"/>
    </row>
    <row r="14" spans="1:18" ht="38.25" x14ac:dyDescent="0.8">
      <c r="A14" s="28"/>
      <c r="B14" s="29" t="s">
        <v>4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1" t="s">
        <v>5</v>
      </c>
      <c r="P14" s="30"/>
      <c r="Q14" s="32"/>
    </row>
    <row r="15" spans="1:18" ht="38.25" x14ac:dyDescent="0.8">
      <c r="A15" s="28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1"/>
      <c r="P15" s="30"/>
      <c r="Q15" s="32"/>
    </row>
    <row r="16" spans="1:18" x14ac:dyDescent="0.75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/>
      <c r="Q16" s="36"/>
    </row>
  </sheetData>
  <mergeCells count="4">
    <mergeCell ref="A7:Q7"/>
    <mergeCell ref="A9:Q9"/>
    <mergeCell ref="A11:Q11"/>
    <mergeCell ref="A12:Q12"/>
  </mergeCells>
  <printOptions horizontalCentered="1"/>
  <pageMargins left="0.74803149606299213" right="0.74803149606299213" top="0.59055118110236227" bottom="0.39370078740157483" header="0.31496062992125984" footer="0.11811023622047245"/>
  <pageSetup paperSize="9" orientation="landscape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BreakPreview" zoomScale="110" zoomScaleNormal="100" zoomScaleSheetLayoutView="110" workbookViewId="0">
      <selection activeCell="E9" sqref="E9"/>
    </sheetView>
  </sheetViews>
  <sheetFormatPr defaultRowHeight="21.75" x14ac:dyDescent="0.5"/>
  <cols>
    <col min="1" max="1" width="9" style="38" customWidth="1"/>
    <col min="2" max="2" width="5.5" style="38" customWidth="1"/>
    <col min="3" max="3" width="7.1640625" style="38" customWidth="1"/>
    <col min="4" max="4" width="62.6640625" style="38" customWidth="1"/>
    <col min="5" max="5" width="16" style="38" customWidth="1"/>
    <col min="6" max="6" width="21" style="38" customWidth="1"/>
    <col min="7" max="7" width="28.33203125" style="38" customWidth="1"/>
    <col min="8" max="8" width="2.6640625" style="38" customWidth="1"/>
    <col min="9" max="9" width="9.33203125" style="38"/>
    <col min="10" max="11" width="21" style="38" bestFit="1" customWidth="1"/>
    <col min="12" max="12" width="20.5" style="38" customWidth="1"/>
    <col min="13" max="13" width="15.1640625" style="38" customWidth="1"/>
    <col min="14" max="14" width="9.83203125" style="38" bestFit="1" customWidth="1"/>
    <col min="15" max="16384" width="9.33203125" style="38"/>
  </cols>
  <sheetData>
    <row r="1" spans="1:10" ht="22.5" customHeight="1" x14ac:dyDescent="0.5">
      <c r="A1" s="37" t="s">
        <v>6</v>
      </c>
      <c r="B1" s="37"/>
      <c r="C1" s="37"/>
      <c r="D1" s="37"/>
      <c r="E1" s="37"/>
      <c r="F1" s="37"/>
      <c r="G1" s="37"/>
    </row>
    <row r="2" spans="1:10" ht="20.25" customHeight="1" x14ac:dyDescent="0.5">
      <c r="A2" s="37" t="s">
        <v>7</v>
      </c>
      <c r="B2" s="37"/>
      <c r="C2" s="37"/>
      <c r="D2" s="37"/>
      <c r="E2" s="37"/>
      <c r="F2" s="37"/>
      <c r="G2" s="37"/>
    </row>
    <row r="3" spans="1:10" ht="20.25" customHeight="1" x14ac:dyDescent="0.5">
      <c r="A3" s="37" t="s">
        <v>8</v>
      </c>
      <c r="B3" s="37"/>
      <c r="C3" s="37"/>
      <c r="D3" s="37"/>
      <c r="E3" s="37"/>
      <c r="F3" s="37"/>
      <c r="G3" s="37"/>
    </row>
    <row r="4" spans="1:10" ht="21" customHeight="1" x14ac:dyDescent="0.5">
      <c r="A4" s="39" t="s">
        <v>9</v>
      </c>
      <c r="B4" s="40" t="s">
        <v>10</v>
      </c>
      <c r="C4" s="41"/>
      <c r="D4" s="42"/>
      <c r="E4" s="43" t="s">
        <v>11</v>
      </c>
      <c r="F4" s="43" t="s">
        <v>12</v>
      </c>
      <c r="G4" s="44" t="s">
        <v>13</v>
      </c>
      <c r="H4" s="45"/>
    </row>
    <row r="5" spans="1:10" ht="21" customHeight="1" x14ac:dyDescent="0.5">
      <c r="A5" s="46" t="s">
        <v>14</v>
      </c>
      <c r="B5" s="47"/>
      <c r="C5" s="47"/>
      <c r="D5" s="48"/>
      <c r="E5" s="49" t="s">
        <v>15</v>
      </c>
      <c r="F5" s="49" t="s">
        <v>16</v>
      </c>
      <c r="G5" s="50" t="s">
        <v>17</v>
      </c>
      <c r="H5" s="51"/>
    </row>
    <row r="6" spans="1:10" ht="19.5" customHeight="1" x14ac:dyDescent="0.5">
      <c r="A6" s="52">
        <v>1</v>
      </c>
      <c r="B6" s="53" t="s">
        <v>18</v>
      </c>
      <c r="D6" s="54"/>
      <c r="E6" s="55"/>
      <c r="F6" s="56"/>
      <c r="G6" s="57"/>
      <c r="H6" s="58"/>
    </row>
    <row r="7" spans="1:10" ht="19.5" customHeight="1" x14ac:dyDescent="0.5">
      <c r="A7" s="59"/>
      <c r="B7" s="60">
        <v>1.1000000000000001</v>
      </c>
      <c r="C7" s="53" t="s">
        <v>19</v>
      </c>
      <c r="D7" s="54"/>
      <c r="E7" s="55"/>
      <c r="F7" s="61"/>
      <c r="G7" s="57"/>
      <c r="H7" s="58"/>
    </row>
    <row r="8" spans="1:10" ht="19.5" customHeight="1" x14ac:dyDescent="0.5">
      <c r="A8" s="59"/>
      <c r="B8" s="62"/>
      <c r="C8" s="62" t="s">
        <v>20</v>
      </c>
      <c r="D8" s="58" t="s">
        <v>21</v>
      </c>
      <c r="E8" s="63">
        <f>[1]ก่อสร้าง!E223</f>
        <v>25</v>
      </c>
      <c r="F8" s="64">
        <f>[1]ก่อสร้าง!G223</f>
        <v>356.86700000000002</v>
      </c>
      <c r="G8" s="57">
        <f>[1]ก่อสร้าง!J223</f>
        <v>12979709101</v>
      </c>
      <c r="H8" s="58"/>
      <c r="J8" s="65"/>
    </row>
    <row r="9" spans="1:10" ht="19.5" customHeight="1" x14ac:dyDescent="0.5">
      <c r="A9" s="59"/>
      <c r="B9" s="62"/>
      <c r="C9" s="62" t="s">
        <v>22</v>
      </c>
      <c r="D9" s="58" t="s">
        <v>23</v>
      </c>
      <c r="E9" s="63">
        <f>[1]ก่อสร้าง!E224</f>
        <v>8</v>
      </c>
      <c r="F9" s="64">
        <f>[1]ก่อสร้าง!G224</f>
        <v>111.89099999999999</v>
      </c>
      <c r="G9" s="66">
        <f>[1]ก่อสร้าง!J224</f>
        <v>6540000000</v>
      </c>
      <c r="H9" s="58" t="s">
        <v>24</v>
      </c>
    </row>
    <row r="10" spans="1:10" ht="19.5" customHeight="1" x14ac:dyDescent="0.5">
      <c r="A10" s="67"/>
      <c r="B10" s="62"/>
      <c r="C10" s="62" t="s">
        <v>25</v>
      </c>
      <c r="D10" s="58" t="s">
        <v>26</v>
      </c>
      <c r="E10" s="63">
        <f>[1]ก่อสร้าง!E225</f>
        <v>9</v>
      </c>
      <c r="F10" s="64">
        <f>[1]ก่อสร้าง!G225</f>
        <v>111.16800000000001</v>
      </c>
      <c r="G10" s="68">
        <f>[1]ก่อสร้าง!J225</f>
        <v>4233268000</v>
      </c>
      <c r="H10" s="58"/>
      <c r="J10" s="65"/>
    </row>
    <row r="11" spans="1:10" ht="19.5" customHeight="1" x14ac:dyDescent="0.5">
      <c r="A11" s="52"/>
      <c r="B11" s="60">
        <v>1.2</v>
      </c>
      <c r="C11" s="53" t="s">
        <v>27</v>
      </c>
      <c r="D11" s="69"/>
      <c r="E11" s="63"/>
      <c r="F11" s="70"/>
      <c r="G11" s="71"/>
      <c r="H11" s="58"/>
    </row>
    <row r="12" spans="1:10" ht="19.5" customHeight="1" x14ac:dyDescent="0.5">
      <c r="A12" s="59"/>
      <c r="B12" s="62"/>
      <c r="C12" s="62" t="s">
        <v>28</v>
      </c>
      <c r="D12" s="58" t="s">
        <v>21</v>
      </c>
      <c r="E12" s="63">
        <f>[1]ก่อสร้าง!E306</f>
        <v>8</v>
      </c>
      <c r="F12" s="64">
        <f>[1]ก่อสร้าง!G306</f>
        <v>121.392</v>
      </c>
      <c r="G12" s="71">
        <f>[1]ก่อสร้าง!J306</f>
        <v>5952247068</v>
      </c>
      <c r="H12" s="58"/>
      <c r="J12" s="65"/>
    </row>
    <row r="13" spans="1:10" ht="19.5" customHeight="1" x14ac:dyDescent="0.5">
      <c r="A13" s="67"/>
      <c r="B13" s="62"/>
      <c r="C13" s="62" t="s">
        <v>29</v>
      </c>
      <c r="D13" s="58" t="s">
        <v>23</v>
      </c>
      <c r="E13" s="63">
        <f>[1]ก่อสร้าง!E307</f>
        <v>5</v>
      </c>
      <c r="F13" s="64">
        <f>[1]ก่อสร้าง!G307</f>
        <v>51.379999999999995</v>
      </c>
      <c r="G13" s="71">
        <f>[1]ก่อสร้าง!J307</f>
        <v>2650000000</v>
      </c>
      <c r="H13" s="58" t="s">
        <v>24</v>
      </c>
    </row>
    <row r="14" spans="1:10" ht="19.5" customHeight="1" x14ac:dyDescent="0.5">
      <c r="A14" s="67"/>
      <c r="B14" s="62"/>
      <c r="C14" s="62" t="s">
        <v>30</v>
      </c>
      <c r="D14" s="58" t="s">
        <v>26</v>
      </c>
      <c r="E14" s="72">
        <f>[1]ก่อสร้าง!E308</f>
        <v>2</v>
      </c>
      <c r="F14" s="73">
        <f>[1]ก่อสร้าง!G308</f>
        <v>21.381</v>
      </c>
      <c r="G14" s="66">
        <f>[1]ก่อสร้าง!J308</f>
        <v>640000000</v>
      </c>
      <c r="H14" s="58"/>
      <c r="J14" s="74"/>
    </row>
    <row r="15" spans="1:10" s="74" customFormat="1" ht="19.5" customHeight="1" x14ac:dyDescent="0.5">
      <c r="A15" s="52"/>
      <c r="B15" s="60">
        <v>1.3</v>
      </c>
      <c r="C15" s="53" t="s">
        <v>31</v>
      </c>
      <c r="D15" s="69"/>
      <c r="E15" s="63"/>
      <c r="F15" s="64"/>
      <c r="G15" s="71"/>
      <c r="H15" s="58"/>
    </row>
    <row r="16" spans="1:10" s="74" customFormat="1" ht="19.5" customHeight="1" x14ac:dyDescent="0.5">
      <c r="A16" s="75"/>
      <c r="C16" s="62" t="s">
        <v>32</v>
      </c>
      <c r="D16" s="58" t="s">
        <v>21</v>
      </c>
      <c r="E16" s="63">
        <f>[1]ก่อสร้าง!E353</f>
        <v>7</v>
      </c>
      <c r="F16" s="64">
        <f>[1]ก่อสร้าง!G353</f>
        <v>126.349</v>
      </c>
      <c r="G16" s="71">
        <f>[1]ก่อสร้าง!J353</f>
        <v>4974731641</v>
      </c>
      <c r="H16" s="58"/>
    </row>
    <row r="17" spans="1:8" s="74" customFormat="1" ht="19.5" customHeight="1" x14ac:dyDescent="0.5">
      <c r="A17" s="59"/>
      <c r="B17" s="76"/>
      <c r="C17" s="62" t="s">
        <v>33</v>
      </c>
      <c r="D17" s="58" t="s">
        <v>23</v>
      </c>
      <c r="E17" s="63">
        <f>[1]ก่อสร้าง!E354</f>
        <v>1</v>
      </c>
      <c r="F17" s="64">
        <f>[1]ก่อสร้าง!G354</f>
        <v>5.5229999999999997</v>
      </c>
      <c r="G17" s="71">
        <f>[1]ก่อสร้าง!J354</f>
        <v>500000000</v>
      </c>
      <c r="H17" s="58" t="s">
        <v>24</v>
      </c>
    </row>
    <row r="18" spans="1:8" s="74" customFormat="1" ht="19.5" customHeight="1" x14ac:dyDescent="0.5">
      <c r="A18" s="67"/>
      <c r="B18" s="62"/>
      <c r="C18" s="62" t="s">
        <v>34</v>
      </c>
      <c r="D18" s="58" t="s">
        <v>26</v>
      </c>
      <c r="E18" s="77">
        <f>[1]ก่อสร้าง!E355</f>
        <v>0</v>
      </c>
      <c r="F18" s="77">
        <f>[1]ก่อสร้าง!G355</f>
        <v>0</v>
      </c>
      <c r="G18" s="78">
        <f>[1]ก่อสร้าง!J355</f>
        <v>0</v>
      </c>
      <c r="H18" s="58"/>
    </row>
    <row r="19" spans="1:8" s="74" customFormat="1" ht="19.5" customHeight="1" x14ac:dyDescent="0.5">
      <c r="A19" s="52"/>
      <c r="B19" s="60">
        <v>1.4</v>
      </c>
      <c r="C19" s="53" t="s">
        <v>35</v>
      </c>
      <c r="D19" s="69"/>
      <c r="E19" s="77"/>
      <c r="F19" s="77"/>
      <c r="G19" s="71"/>
      <c r="H19" s="58"/>
    </row>
    <row r="20" spans="1:8" s="74" customFormat="1" ht="19.5" customHeight="1" x14ac:dyDescent="0.5">
      <c r="A20" s="75"/>
      <c r="C20" s="62" t="s">
        <v>36</v>
      </c>
      <c r="D20" s="58" t="s">
        <v>21</v>
      </c>
      <c r="E20" s="63">
        <f>[1]ก่อสร้าง!E474</f>
        <v>14</v>
      </c>
      <c r="F20" s="64">
        <f>[1]ก่อสร้าง!G474</f>
        <v>104.851</v>
      </c>
      <c r="G20" s="71">
        <f>[1]ก่อสร้าง!J474</f>
        <v>11700422076</v>
      </c>
      <c r="H20" s="58"/>
    </row>
    <row r="21" spans="1:8" s="74" customFormat="1" ht="19.5" customHeight="1" x14ac:dyDescent="0.5">
      <c r="A21" s="59"/>
      <c r="B21" s="76"/>
      <c r="C21" s="62" t="s">
        <v>37</v>
      </c>
      <c r="D21" s="58" t="s">
        <v>23</v>
      </c>
      <c r="E21" s="63">
        <f>[1]ก่อสร้าง!E475</f>
        <v>5</v>
      </c>
      <c r="F21" s="64">
        <f>[1]ก่อสร้าง!G475</f>
        <v>37.097999999999999</v>
      </c>
      <c r="G21" s="71">
        <f>[1]ก่อสร้าง!J475</f>
        <v>3225000000</v>
      </c>
      <c r="H21" s="58" t="s">
        <v>24</v>
      </c>
    </row>
    <row r="22" spans="1:8" s="74" customFormat="1" ht="19.5" customHeight="1" x14ac:dyDescent="0.5">
      <c r="A22" s="67"/>
      <c r="B22" s="62"/>
      <c r="C22" s="62" t="s">
        <v>38</v>
      </c>
      <c r="D22" s="58" t="s">
        <v>26</v>
      </c>
      <c r="E22" s="77">
        <f>[1]ก่อสร้าง!E476</f>
        <v>0</v>
      </c>
      <c r="F22" s="77">
        <f>[1]ก่อสร้าง!G476</f>
        <v>0</v>
      </c>
      <c r="G22" s="79">
        <f>[1]ก่อสร้าง!J476</f>
        <v>0</v>
      </c>
      <c r="H22" s="58"/>
    </row>
    <row r="23" spans="1:8" s="74" customFormat="1" ht="19.5" customHeight="1" x14ac:dyDescent="0.5">
      <c r="A23" s="52">
        <v>2</v>
      </c>
      <c r="B23" s="80" t="s">
        <v>39</v>
      </c>
      <c r="D23" s="58"/>
      <c r="E23" s="77"/>
      <c r="F23" s="77"/>
      <c r="G23" s="81"/>
      <c r="H23" s="58"/>
    </row>
    <row r="24" spans="1:8" s="74" customFormat="1" ht="19.5" customHeight="1" x14ac:dyDescent="0.5">
      <c r="A24" s="67"/>
      <c r="B24" s="62"/>
      <c r="C24" s="62">
        <v>2.1</v>
      </c>
      <c r="D24" s="58" t="s">
        <v>21</v>
      </c>
      <c r="E24" s="63">
        <f>[1]ก่อสร้าง!E569</f>
        <v>11</v>
      </c>
      <c r="F24" s="82">
        <f>[1]ก่อสร้าง!G569</f>
        <v>65.765000000000001</v>
      </c>
      <c r="G24" s="71">
        <f>[1]ก่อสร้าง!J569</f>
        <v>4637987167</v>
      </c>
      <c r="H24" s="58"/>
    </row>
    <row r="25" spans="1:8" s="74" customFormat="1" ht="19.5" customHeight="1" x14ac:dyDescent="0.5">
      <c r="A25" s="67"/>
      <c r="B25" s="62"/>
      <c r="C25" s="62">
        <v>2.2000000000000002</v>
      </c>
      <c r="D25" s="58" t="s">
        <v>23</v>
      </c>
      <c r="E25" s="63">
        <f>[1]ก่อสร้าง!E570</f>
        <v>3</v>
      </c>
      <c r="F25" s="82">
        <f>[1]ก่อสร้าง!G570</f>
        <v>40.601999999999997</v>
      </c>
      <c r="G25" s="81">
        <f>[1]ก่อสร้าง!J570</f>
        <v>2070000000</v>
      </c>
      <c r="H25" s="58" t="s">
        <v>24</v>
      </c>
    </row>
    <row r="26" spans="1:8" s="74" customFormat="1" ht="19.5" customHeight="1" x14ac:dyDescent="0.5">
      <c r="A26" s="67"/>
      <c r="B26" s="76"/>
      <c r="C26" s="62">
        <v>2.2999999999999998</v>
      </c>
      <c r="D26" s="58" t="s">
        <v>26</v>
      </c>
      <c r="E26" s="63">
        <f>[1]ก่อสร้าง!E571</f>
        <v>2</v>
      </c>
      <c r="F26" s="63">
        <f>[1]ก่อสร้าง!G571</f>
        <v>28.805</v>
      </c>
      <c r="G26" s="81">
        <f>[1]ก่อสร้าง!J571</f>
        <v>1263000000</v>
      </c>
      <c r="H26" s="58"/>
    </row>
    <row r="27" spans="1:8" s="74" customFormat="1" ht="19.5" customHeight="1" x14ac:dyDescent="0.5">
      <c r="A27" s="83"/>
      <c r="B27" s="84"/>
      <c r="C27" s="84"/>
      <c r="D27" s="51"/>
      <c r="E27" s="85"/>
      <c r="F27" s="85"/>
      <c r="G27" s="86"/>
      <c r="H27" s="51"/>
    </row>
    <row r="28" spans="1:8" s="74" customFormat="1" ht="19.5" customHeight="1" x14ac:dyDescent="0.5">
      <c r="A28" s="75">
        <v>3</v>
      </c>
      <c r="B28" s="53" t="s">
        <v>40</v>
      </c>
      <c r="D28" s="69"/>
      <c r="E28" s="77"/>
      <c r="F28" s="77"/>
      <c r="G28" s="81"/>
      <c r="H28" s="58"/>
    </row>
    <row r="29" spans="1:8" ht="19.5" customHeight="1" x14ac:dyDescent="0.5">
      <c r="A29" s="67"/>
      <c r="B29" s="62"/>
      <c r="C29" s="62">
        <v>3.1</v>
      </c>
      <c r="D29" s="58" t="s">
        <v>21</v>
      </c>
      <c r="E29" s="63">
        <f>[1]ก่อสร้าง!E637</f>
        <v>7</v>
      </c>
      <c r="F29" s="64">
        <f>[1]ก่อสร้าง!G637</f>
        <v>61.243999999999993</v>
      </c>
      <c r="G29" s="71">
        <f>[1]ก่อสร้าง!J637</f>
        <v>3888751642</v>
      </c>
      <c r="H29" s="58"/>
    </row>
    <row r="30" spans="1:8" ht="19.5" customHeight="1" x14ac:dyDescent="0.5">
      <c r="A30" s="67"/>
      <c r="B30" s="62"/>
      <c r="C30" s="62">
        <v>3.2</v>
      </c>
      <c r="D30" s="58" t="s">
        <v>23</v>
      </c>
      <c r="E30" s="63">
        <f>[1]ก่อสร้าง!E638</f>
        <v>3</v>
      </c>
      <c r="F30" s="64">
        <f>[1]ก่อสร้าง!G638</f>
        <v>37.018999999999998</v>
      </c>
      <c r="G30" s="71">
        <f>[1]ก่อสร้าง!J638</f>
        <v>2200000000</v>
      </c>
      <c r="H30" s="58" t="s">
        <v>24</v>
      </c>
    </row>
    <row r="31" spans="1:8" ht="19.5" customHeight="1" x14ac:dyDescent="0.5">
      <c r="A31" s="67"/>
      <c r="B31" s="62"/>
      <c r="C31" s="62">
        <v>3.3</v>
      </c>
      <c r="D31" s="58" t="s">
        <v>26</v>
      </c>
      <c r="E31" s="63">
        <f>[1]ก่อสร้าง!E639</f>
        <v>1</v>
      </c>
      <c r="F31" s="64">
        <f>[1]ก่อสร้าง!G639</f>
        <v>26.451000000000001</v>
      </c>
      <c r="G31" s="71">
        <f>[1]ก่อสร้าง!J639</f>
        <v>1356098775.4000001</v>
      </c>
      <c r="H31" s="58"/>
    </row>
    <row r="32" spans="1:8" ht="19.5" customHeight="1" x14ac:dyDescent="0.5">
      <c r="A32" s="75">
        <v>4</v>
      </c>
      <c r="B32" s="53" t="s">
        <v>41</v>
      </c>
      <c r="C32" s="74"/>
      <c r="D32" s="69"/>
      <c r="E32" s="77"/>
      <c r="F32" s="77"/>
      <c r="G32" s="81"/>
      <c r="H32" s="58"/>
    </row>
    <row r="33" spans="1:14" ht="19.5" customHeight="1" x14ac:dyDescent="0.5">
      <c r="A33" s="75"/>
      <c r="B33" s="87"/>
      <c r="C33" s="53" t="s">
        <v>42</v>
      </c>
      <c r="D33" s="69"/>
      <c r="E33" s="77"/>
      <c r="F33" s="82"/>
      <c r="G33" s="81"/>
      <c r="H33" s="58"/>
    </row>
    <row r="34" spans="1:14" ht="19.5" customHeight="1" x14ac:dyDescent="0.5">
      <c r="A34" s="75"/>
      <c r="B34" s="74"/>
      <c r="C34" s="62" t="s">
        <v>43</v>
      </c>
      <c r="D34" s="58" t="s">
        <v>21</v>
      </c>
      <c r="E34" s="88">
        <f>[1]ก่อสร้าง!E678</f>
        <v>3</v>
      </c>
      <c r="F34" s="82">
        <f>[1]ก่อสร้าง!G678</f>
        <v>89.447000000000003</v>
      </c>
      <c r="G34" s="81">
        <f>[1]ก่อสร้าง!J678</f>
        <v>2107528800</v>
      </c>
      <c r="H34" s="58"/>
    </row>
    <row r="35" spans="1:14" ht="19.5" customHeight="1" x14ac:dyDescent="0.5">
      <c r="A35" s="59"/>
      <c r="B35" s="89"/>
      <c r="C35" s="62" t="s">
        <v>44</v>
      </c>
      <c r="D35" s="58" t="s">
        <v>23</v>
      </c>
      <c r="E35" s="88">
        <f>[1]ก่อสร้าง!E679</f>
        <v>4</v>
      </c>
      <c r="F35" s="82">
        <f>[1]ก่อสร้าง!G679</f>
        <v>142.81100000000001</v>
      </c>
      <c r="G35" s="81">
        <f>[1]ก่อสร้าง!J679</f>
        <v>3350000000</v>
      </c>
      <c r="H35" s="58" t="s">
        <v>24</v>
      </c>
    </row>
    <row r="36" spans="1:14" ht="19.5" customHeight="1" x14ac:dyDescent="0.5">
      <c r="A36" s="67"/>
      <c r="B36" s="62"/>
      <c r="C36" s="62" t="s">
        <v>45</v>
      </c>
      <c r="D36" s="58" t="s">
        <v>26</v>
      </c>
      <c r="E36" s="88">
        <f>[1]ก่อสร้าง!E680</f>
        <v>1</v>
      </c>
      <c r="F36" s="82">
        <f>[1]ก่อสร้าง!G680</f>
        <v>20</v>
      </c>
      <c r="G36" s="81">
        <f>[1]ก่อสร้าง!J680</f>
        <v>104800000</v>
      </c>
      <c r="H36" s="58"/>
    </row>
    <row r="37" spans="1:14" ht="19.5" customHeight="1" x14ac:dyDescent="0.5">
      <c r="A37" s="75">
        <v>5</v>
      </c>
      <c r="B37" s="53" t="s">
        <v>46</v>
      </c>
      <c r="C37" s="74"/>
      <c r="D37" s="69"/>
      <c r="E37" s="77"/>
      <c r="F37" s="77"/>
      <c r="G37" s="81"/>
      <c r="H37" s="58"/>
    </row>
    <row r="38" spans="1:14" ht="19.5" customHeight="1" x14ac:dyDescent="0.5">
      <c r="A38" s="75"/>
      <c r="B38" s="74"/>
      <c r="C38" s="62">
        <v>5.0999999999999996</v>
      </c>
      <c r="D38" s="58" t="s">
        <v>21</v>
      </c>
      <c r="E38" s="88">
        <f>[1]ก่อสร้าง!E728</f>
        <v>9</v>
      </c>
      <c r="F38" s="82">
        <f>[1]ก่อสร้าง!G728</f>
        <v>73.956999999999994</v>
      </c>
      <c r="G38" s="81">
        <f>[1]ก่อสร้าง!J728</f>
        <v>6406434663</v>
      </c>
      <c r="H38" s="58"/>
    </row>
    <row r="39" spans="1:14" ht="19.5" customHeight="1" x14ac:dyDescent="0.5">
      <c r="A39" s="59"/>
      <c r="B39" s="89"/>
      <c r="C39" s="62">
        <v>5.2</v>
      </c>
      <c r="D39" s="58" t="s">
        <v>23</v>
      </c>
      <c r="E39" s="77">
        <f>[1]ก่อสร้าง!E729</f>
        <v>0</v>
      </c>
      <c r="F39" s="77">
        <f>[1]ก่อสร้าง!G729</f>
        <v>0</v>
      </c>
      <c r="G39" s="79">
        <f>[1]ก่อสร้าง!J729</f>
        <v>0</v>
      </c>
      <c r="H39" s="58" t="s">
        <v>24</v>
      </c>
    </row>
    <row r="40" spans="1:14" ht="19.5" customHeight="1" x14ac:dyDescent="0.5">
      <c r="A40" s="67"/>
      <c r="B40" s="62"/>
      <c r="C40" s="62">
        <v>5.3</v>
      </c>
      <c r="D40" s="58" t="s">
        <v>26</v>
      </c>
      <c r="E40" s="77">
        <f>[1]ก่อสร้าง!E730</f>
        <v>0</v>
      </c>
      <c r="F40" s="77">
        <f>[1]ก่อสร้าง!G730</f>
        <v>0</v>
      </c>
      <c r="G40" s="79">
        <f>[1]ก่อสร้าง!J730</f>
        <v>0</v>
      </c>
      <c r="H40" s="58"/>
    </row>
    <row r="41" spans="1:14" ht="19.5" customHeight="1" x14ac:dyDescent="0.5">
      <c r="A41" s="59"/>
      <c r="B41" s="62"/>
      <c r="C41" s="89" t="s">
        <v>47</v>
      </c>
      <c r="D41" s="58" t="s">
        <v>48</v>
      </c>
      <c r="E41" s="88">
        <f>E38+E34+E29+E24+E20+E16+E12+E8</f>
        <v>84</v>
      </c>
      <c r="F41" s="82">
        <f>F38+F34+F29+F24+F20+F16+F12+F8</f>
        <v>999.87200000000007</v>
      </c>
      <c r="G41" s="81">
        <f>G38+G34+G29+G24+G20+G16+G12+G8</f>
        <v>52647812158</v>
      </c>
      <c r="H41" s="58"/>
      <c r="J41" s="90"/>
    </row>
    <row r="42" spans="1:14" ht="19.5" customHeight="1" x14ac:dyDescent="0.5">
      <c r="A42" s="59"/>
      <c r="B42" s="62"/>
      <c r="C42" s="74"/>
      <c r="D42" s="58" t="s">
        <v>23</v>
      </c>
      <c r="E42" s="88">
        <f t="shared" ref="E42:G43" si="0">E9+E13+E17+E21+E25+E30+E35+E39</f>
        <v>29</v>
      </c>
      <c r="F42" s="82">
        <f t="shared" si="0"/>
        <v>426.32399999999996</v>
      </c>
      <c r="G42" s="81">
        <f t="shared" si="0"/>
        <v>20535000000</v>
      </c>
      <c r="H42" s="58" t="s">
        <v>24</v>
      </c>
      <c r="J42" s="90"/>
    </row>
    <row r="43" spans="1:14" ht="19.5" customHeight="1" x14ac:dyDescent="0.5">
      <c r="A43" s="67"/>
      <c r="B43" s="62"/>
      <c r="C43" s="62"/>
      <c r="D43" s="58" t="s">
        <v>26</v>
      </c>
      <c r="E43" s="88">
        <f t="shared" si="0"/>
        <v>15</v>
      </c>
      <c r="F43" s="82">
        <f t="shared" si="0"/>
        <v>207.80500000000001</v>
      </c>
      <c r="G43" s="81">
        <f t="shared" si="0"/>
        <v>7597166775.3999996</v>
      </c>
      <c r="H43" s="58"/>
      <c r="J43" s="90"/>
    </row>
    <row r="44" spans="1:14" s="74" customFormat="1" x14ac:dyDescent="0.5">
      <c r="A44" s="91">
        <v>6</v>
      </c>
      <c r="B44" s="92" t="s">
        <v>49</v>
      </c>
      <c r="C44" s="93"/>
      <c r="D44" s="45"/>
      <c r="E44" s="94"/>
      <c r="F44" s="94"/>
      <c r="G44" s="95"/>
      <c r="H44" s="45"/>
    </row>
    <row r="45" spans="1:14" s="74" customFormat="1" x14ac:dyDescent="0.5">
      <c r="A45" s="67"/>
      <c r="B45" s="62"/>
      <c r="C45" s="62">
        <v>9.1</v>
      </c>
      <c r="D45" s="58" t="s">
        <v>21</v>
      </c>
      <c r="E45" s="63">
        <f>[1]บางใหญ่!E144</f>
        <v>19</v>
      </c>
      <c r="F45" s="82">
        <f>[1]บางใหญ่!G144</f>
        <v>84.084000000000003</v>
      </c>
      <c r="G45" s="71">
        <f>[1]บางใหญ่!J144</f>
        <v>30417161591</v>
      </c>
      <c r="H45" s="58"/>
      <c r="J45" s="96"/>
    </row>
    <row r="46" spans="1:14" s="74" customFormat="1" x14ac:dyDescent="0.5">
      <c r="A46" s="67"/>
      <c r="B46" s="62"/>
      <c r="C46" s="62">
        <v>9.1999999999999993</v>
      </c>
      <c r="D46" s="58" t="s">
        <v>23</v>
      </c>
      <c r="E46" s="63">
        <f>[1]บางใหญ่!E145</f>
        <v>1</v>
      </c>
      <c r="F46" s="82">
        <f>[1]บางใหญ่!G145</f>
        <v>4.9000000000000004</v>
      </c>
      <c r="G46" s="71">
        <f>[1]บางใหญ่!J145</f>
        <v>1522870000</v>
      </c>
      <c r="H46" s="58" t="s">
        <v>24</v>
      </c>
    </row>
    <row r="47" spans="1:14" s="74" customFormat="1" x14ac:dyDescent="0.5">
      <c r="A47" s="67"/>
      <c r="B47" s="62"/>
      <c r="C47" s="62">
        <v>9.3000000000000007</v>
      </c>
      <c r="D47" s="58" t="s">
        <v>26</v>
      </c>
      <c r="E47" s="63">
        <f>[1]บางใหญ่!E146</f>
        <v>3</v>
      </c>
      <c r="F47" s="82">
        <f>[1]บางใหญ่!G146</f>
        <v>15</v>
      </c>
      <c r="G47" s="71">
        <f>[1]บางใหญ่!J146</f>
        <v>3773905000</v>
      </c>
      <c r="H47" s="58"/>
      <c r="I47" s="97"/>
      <c r="J47" s="97"/>
    </row>
    <row r="48" spans="1:14" s="74" customFormat="1" x14ac:dyDescent="0.5">
      <c r="A48" s="98"/>
      <c r="B48" s="99" t="s">
        <v>50</v>
      </c>
      <c r="C48" s="100"/>
      <c r="D48" s="101"/>
      <c r="E48" s="102">
        <f>SUM(E45:E47)</f>
        <v>23</v>
      </c>
      <c r="F48" s="103">
        <f>SUM(F45:F47)</f>
        <v>103.98400000000001</v>
      </c>
      <c r="G48" s="104">
        <f>G45+G46</f>
        <v>31940031591</v>
      </c>
      <c r="H48" s="105"/>
      <c r="J48" s="106"/>
      <c r="L48" s="107"/>
      <c r="M48" s="108"/>
      <c r="N48" s="108"/>
    </row>
    <row r="49" spans="1:14" ht="19.5" customHeight="1" x14ac:dyDescent="0.5">
      <c r="A49" s="75"/>
      <c r="C49" s="109" t="s">
        <v>51</v>
      </c>
      <c r="D49" s="110"/>
      <c r="E49" s="77"/>
      <c r="F49" s="82"/>
      <c r="G49" s="71"/>
      <c r="H49" s="58"/>
      <c r="J49" s="106"/>
      <c r="K49" s="74"/>
      <c r="L49" s="90"/>
      <c r="M49" s="65"/>
    </row>
    <row r="50" spans="1:14" ht="19.5" customHeight="1" x14ac:dyDescent="0.5">
      <c r="A50" s="59"/>
      <c r="B50" s="62"/>
      <c r="C50" s="74"/>
      <c r="D50" s="58" t="s">
        <v>52</v>
      </c>
      <c r="E50" s="88">
        <f t="shared" ref="E50:F52" si="1">E41+E45</f>
        <v>103</v>
      </c>
      <c r="F50" s="82">
        <f t="shared" si="1"/>
        <v>1083.9560000000001</v>
      </c>
      <c r="G50" s="71">
        <f>G45+G41</f>
        <v>83064973749</v>
      </c>
      <c r="H50" s="58"/>
      <c r="J50" s="111"/>
      <c r="K50" s="74"/>
      <c r="L50" s="90"/>
    </row>
    <row r="51" spans="1:14" ht="19.5" customHeight="1" x14ac:dyDescent="0.5">
      <c r="A51" s="59"/>
      <c r="B51" s="62"/>
      <c r="C51" s="74"/>
      <c r="D51" s="58" t="s">
        <v>23</v>
      </c>
      <c r="E51" s="88">
        <f t="shared" si="1"/>
        <v>30</v>
      </c>
      <c r="F51" s="82">
        <f t="shared" si="1"/>
        <v>431.22399999999993</v>
      </c>
      <c r="G51" s="71">
        <f>G42+G46</f>
        <v>22057870000</v>
      </c>
      <c r="H51" s="58" t="s">
        <v>24</v>
      </c>
      <c r="J51" s="112"/>
      <c r="L51" s="90"/>
      <c r="M51" s="65"/>
      <c r="N51" s="65"/>
    </row>
    <row r="52" spans="1:14" ht="19.5" customHeight="1" x14ac:dyDescent="0.5">
      <c r="A52" s="67"/>
      <c r="B52" s="62"/>
      <c r="C52" s="62"/>
      <c r="D52" s="58" t="s">
        <v>26</v>
      </c>
      <c r="E52" s="72">
        <f t="shared" si="1"/>
        <v>18</v>
      </c>
      <c r="F52" s="72">
        <f t="shared" si="1"/>
        <v>222.80500000000001</v>
      </c>
      <c r="G52" s="66">
        <f>G43+G47</f>
        <v>11371071775.4</v>
      </c>
      <c r="H52" s="51"/>
      <c r="I52" s="113"/>
      <c r="J52" s="112"/>
    </row>
    <row r="53" spans="1:14" ht="19.5" customHeight="1" x14ac:dyDescent="0.5">
      <c r="A53" s="98"/>
      <c r="B53" s="99" t="s">
        <v>53</v>
      </c>
      <c r="C53" s="100"/>
      <c r="D53" s="101"/>
      <c r="E53" s="102">
        <f>E50+E51+E52</f>
        <v>151</v>
      </c>
      <c r="F53" s="114">
        <f>F50+F51+F52</f>
        <v>1737.9850000000001</v>
      </c>
      <c r="G53" s="115">
        <f>G51+G50+G52</f>
        <v>116493915524.39999</v>
      </c>
      <c r="H53" s="51"/>
      <c r="J53" s="116"/>
    </row>
    <row r="54" spans="1:14" s="74" customFormat="1" x14ac:dyDescent="0.5">
      <c r="B54" s="74" t="s">
        <v>24</v>
      </c>
      <c r="C54" s="117" t="s">
        <v>54</v>
      </c>
      <c r="F54" s="108"/>
      <c r="G54" s="118"/>
      <c r="L54" s="119"/>
    </row>
    <row r="55" spans="1:14" s="74" customFormat="1" x14ac:dyDescent="0.5">
      <c r="B55" s="74" t="s">
        <v>55</v>
      </c>
      <c r="C55" s="120" t="s">
        <v>56</v>
      </c>
      <c r="F55" s="121"/>
      <c r="G55" s="119"/>
      <c r="K55" s="119"/>
    </row>
    <row r="56" spans="1:14" s="74" customFormat="1" x14ac:dyDescent="0.5">
      <c r="C56" s="120"/>
      <c r="F56" s="108"/>
      <c r="G56" s="107"/>
      <c r="K56" s="119"/>
    </row>
    <row r="57" spans="1:14" s="74" customFormat="1" x14ac:dyDescent="0.5">
      <c r="G57" s="96"/>
      <c r="K57" s="119"/>
    </row>
    <row r="58" spans="1:14" s="74" customFormat="1" x14ac:dyDescent="0.5"/>
    <row r="59" spans="1:14" s="74" customFormat="1" x14ac:dyDescent="0.5"/>
    <row r="60" spans="1:14" s="74" customFormat="1" x14ac:dyDescent="0.5"/>
    <row r="61" spans="1:14" s="74" customFormat="1" x14ac:dyDescent="0.5"/>
    <row r="62" spans="1:14" s="74" customFormat="1" x14ac:dyDescent="0.5"/>
    <row r="63" spans="1:14" s="74" customFormat="1" x14ac:dyDescent="0.5"/>
    <row r="64" spans="1:14" s="74" customFormat="1" x14ac:dyDescent="0.5"/>
    <row r="65" spans="1:8" s="74" customFormat="1" x14ac:dyDescent="0.5"/>
    <row r="66" spans="1:8" s="74" customFormat="1" x14ac:dyDescent="0.5"/>
    <row r="67" spans="1:8" s="74" customFormat="1" x14ac:dyDescent="0.5"/>
    <row r="68" spans="1:8" s="74" customFormat="1" x14ac:dyDescent="0.5"/>
    <row r="69" spans="1:8" x14ac:dyDescent="0.5">
      <c r="A69" s="74"/>
      <c r="B69" s="74"/>
      <c r="C69" s="74"/>
      <c r="D69" s="74"/>
      <c r="E69" s="74"/>
      <c r="F69" s="74"/>
      <c r="G69" s="74"/>
      <c r="H69" s="74"/>
    </row>
    <row r="70" spans="1:8" x14ac:dyDescent="0.5">
      <c r="A70" s="74"/>
      <c r="B70" s="74"/>
      <c r="C70" s="74"/>
      <c r="D70" s="74"/>
      <c r="E70" s="74"/>
      <c r="F70" s="74"/>
      <c r="G70" s="74"/>
      <c r="H70" s="74"/>
    </row>
    <row r="71" spans="1:8" x14ac:dyDescent="0.5">
      <c r="A71" s="74"/>
      <c r="B71" s="74"/>
      <c r="C71" s="74"/>
      <c r="D71" s="74"/>
      <c r="E71" s="74"/>
      <c r="F71" s="74"/>
      <c r="G71" s="74"/>
      <c r="H71" s="74"/>
    </row>
    <row r="72" spans="1:8" x14ac:dyDescent="0.5">
      <c r="A72" s="74"/>
      <c r="B72" s="74"/>
      <c r="C72" s="74"/>
      <c r="D72" s="74"/>
      <c r="E72" s="74"/>
      <c r="F72" s="74"/>
      <c r="G72" s="74"/>
      <c r="H72" s="74"/>
    </row>
    <row r="73" spans="1:8" x14ac:dyDescent="0.5">
      <c r="A73" s="74"/>
      <c r="B73" s="74"/>
      <c r="C73" s="74"/>
      <c r="D73" s="74"/>
      <c r="E73" s="74"/>
      <c r="F73" s="74"/>
      <c r="G73" s="74"/>
      <c r="H73" s="74"/>
    </row>
  </sheetData>
  <mergeCells count="7">
    <mergeCell ref="B53:D53"/>
    <mergeCell ref="A1:G1"/>
    <mergeCell ref="A2:G2"/>
    <mergeCell ref="A3:G3"/>
    <mergeCell ref="B4:D4"/>
    <mergeCell ref="I47:J47"/>
    <mergeCell ref="B48:D48"/>
  </mergeCells>
  <printOptions horizontalCentered="1"/>
  <pageMargins left="0.98425196850393704" right="0.74803149606299213" top="0.78740157480314965" bottom="0.39370078740157483" header="0.31496062992125984" footer="0"/>
  <pageSetup paperSize="9" orientation="landscape" verticalDpi="180" r:id="rId1"/>
  <headerFooter alignWithMargins="0">
    <oddHeader xml:space="preserve">&amp;C
</oddHeader>
  </headerFooter>
  <rowBreaks count="2" manualBreakCount="2">
    <brk id="27" max="7" man="1"/>
    <brk id="48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workbookViewId="0">
      <selection activeCell="H12" sqref="H12"/>
    </sheetView>
  </sheetViews>
  <sheetFormatPr defaultRowHeight="21.75" x14ac:dyDescent="0.5"/>
  <cols>
    <col min="1" max="1" width="5.83203125" style="74" customWidth="1"/>
    <col min="2" max="2" width="6.83203125" style="74" customWidth="1"/>
    <col min="3" max="3" width="5.83203125" style="74" customWidth="1"/>
    <col min="4" max="4" width="65.83203125" style="74" customWidth="1"/>
    <col min="5" max="5" width="5.83203125" style="74" customWidth="1"/>
    <col min="6" max="6" width="6.83203125" style="74" customWidth="1"/>
    <col min="7" max="7" width="5.83203125" style="74" customWidth="1"/>
    <col min="8" max="8" width="68.6640625" style="74" customWidth="1"/>
    <col min="9" max="9" width="9.33203125" style="74" hidden="1" customWidth="1"/>
    <col min="10" max="16384" width="9.33203125" style="74"/>
  </cols>
  <sheetData>
    <row r="1" spans="1:9" ht="23.25" x14ac:dyDescent="0.5">
      <c r="A1" s="122" t="s">
        <v>57</v>
      </c>
      <c r="B1" s="122"/>
      <c r="C1" s="122"/>
      <c r="D1" s="122"/>
      <c r="E1" s="122"/>
      <c r="F1" s="122"/>
      <c r="G1" s="122"/>
      <c r="H1" s="122"/>
    </row>
    <row r="2" spans="1:9" ht="10.5" customHeight="1" x14ac:dyDescent="0.5">
      <c r="A2" s="123"/>
      <c r="B2" s="123"/>
      <c r="C2" s="123"/>
      <c r="D2" s="123"/>
      <c r="E2" s="123"/>
      <c r="F2" s="123"/>
      <c r="G2" s="123"/>
      <c r="H2" s="123"/>
    </row>
    <row r="3" spans="1:9" ht="27" customHeight="1" x14ac:dyDescent="0.5">
      <c r="A3" s="124" t="s">
        <v>9</v>
      </c>
      <c r="B3" s="124" t="s">
        <v>58</v>
      </c>
      <c r="C3" s="124" t="s">
        <v>59</v>
      </c>
      <c r="D3" s="125" t="s">
        <v>15</v>
      </c>
      <c r="E3" s="126" t="s">
        <v>9</v>
      </c>
      <c r="F3" s="124" t="s">
        <v>58</v>
      </c>
      <c r="G3" s="124" t="s">
        <v>59</v>
      </c>
      <c r="H3" s="124" t="s">
        <v>15</v>
      </c>
    </row>
    <row r="4" spans="1:9" ht="22.5" customHeight="1" x14ac:dyDescent="0.5">
      <c r="A4" s="127" t="s">
        <v>14</v>
      </c>
      <c r="B4" s="128"/>
      <c r="C4" s="127"/>
      <c r="D4" s="129"/>
      <c r="E4" s="128" t="s">
        <v>14</v>
      </c>
      <c r="F4" s="127"/>
      <c r="G4" s="127"/>
      <c r="H4" s="83"/>
    </row>
    <row r="5" spans="1:9" x14ac:dyDescent="0.5">
      <c r="A5" s="130"/>
      <c r="B5" s="131" t="s">
        <v>60</v>
      </c>
      <c r="C5" s="130"/>
      <c r="D5" s="132"/>
      <c r="E5" s="133"/>
      <c r="F5" s="134"/>
      <c r="G5" s="134" t="s">
        <v>19</v>
      </c>
      <c r="H5" s="45"/>
    </row>
    <row r="6" spans="1:9" x14ac:dyDescent="0.5">
      <c r="A6" s="67"/>
      <c r="B6" s="135"/>
      <c r="C6" s="134" t="s">
        <v>19</v>
      </c>
      <c r="D6" s="136"/>
      <c r="E6" s="137">
        <v>25</v>
      </c>
      <c r="F6" s="62">
        <v>115</v>
      </c>
      <c r="G6" s="76">
        <v>5</v>
      </c>
      <c r="H6" s="67" t="s">
        <v>61</v>
      </c>
    </row>
    <row r="7" spans="1:9" x14ac:dyDescent="0.5">
      <c r="A7" s="59">
        <v>1</v>
      </c>
      <c r="B7" s="135">
        <v>11</v>
      </c>
      <c r="C7" s="59">
        <v>1</v>
      </c>
      <c r="D7" s="136" t="s">
        <v>62</v>
      </c>
      <c r="E7" s="137">
        <v>26</v>
      </c>
      <c r="F7" s="59">
        <v>102</v>
      </c>
      <c r="G7" s="62">
        <v>5</v>
      </c>
      <c r="H7" s="67" t="s">
        <v>63</v>
      </c>
    </row>
    <row r="8" spans="1:9" ht="20.25" customHeight="1" x14ac:dyDescent="0.5">
      <c r="A8" s="59">
        <v>2</v>
      </c>
      <c r="B8" s="135">
        <v>121</v>
      </c>
      <c r="C8" s="59">
        <v>1</v>
      </c>
      <c r="D8" s="138" t="s">
        <v>64</v>
      </c>
      <c r="E8" s="137">
        <v>27</v>
      </c>
      <c r="F8" s="59">
        <v>11</v>
      </c>
      <c r="G8" s="62">
        <v>5</v>
      </c>
      <c r="H8" s="67" t="s">
        <v>65</v>
      </c>
    </row>
    <row r="9" spans="1:9" ht="20.25" customHeight="1" x14ac:dyDescent="0.5">
      <c r="A9" s="59">
        <v>3</v>
      </c>
      <c r="B9" s="135">
        <v>121</v>
      </c>
      <c r="C9" s="59">
        <v>1</v>
      </c>
      <c r="D9" s="138" t="s">
        <v>66</v>
      </c>
      <c r="E9" s="137">
        <v>28</v>
      </c>
      <c r="F9" s="67">
        <v>2166</v>
      </c>
      <c r="G9" s="62">
        <v>5</v>
      </c>
      <c r="H9" s="67" t="s">
        <v>67</v>
      </c>
    </row>
    <row r="10" spans="1:9" ht="22.5" customHeight="1" x14ac:dyDescent="0.5">
      <c r="A10" s="59">
        <v>4</v>
      </c>
      <c r="B10" s="55">
        <v>319</v>
      </c>
      <c r="C10" s="59">
        <v>1</v>
      </c>
      <c r="D10" s="139" t="s">
        <v>68</v>
      </c>
      <c r="E10" s="137">
        <v>29</v>
      </c>
      <c r="F10" s="59">
        <v>2208</v>
      </c>
      <c r="G10" s="62">
        <v>6</v>
      </c>
      <c r="H10" s="67" t="s">
        <v>69</v>
      </c>
    </row>
    <row r="11" spans="1:9" ht="20.85" customHeight="1" x14ac:dyDescent="0.5">
      <c r="A11" s="59">
        <v>5</v>
      </c>
      <c r="B11" s="55">
        <v>319</v>
      </c>
      <c r="C11" s="59">
        <v>1</v>
      </c>
      <c r="D11" s="139" t="s">
        <v>70</v>
      </c>
      <c r="E11" s="137">
        <v>30</v>
      </c>
      <c r="F11" s="62">
        <v>2445</v>
      </c>
      <c r="G11" s="76">
        <v>6</v>
      </c>
      <c r="H11" s="67" t="s">
        <v>71</v>
      </c>
    </row>
    <row r="12" spans="1:9" ht="20.85" customHeight="1" x14ac:dyDescent="0.5">
      <c r="A12" s="59">
        <v>6</v>
      </c>
      <c r="B12" s="55">
        <v>319</v>
      </c>
      <c r="C12" s="59">
        <v>2</v>
      </c>
      <c r="D12" s="139" t="s">
        <v>72</v>
      </c>
      <c r="E12" s="137">
        <v>31</v>
      </c>
      <c r="F12" s="62">
        <v>226</v>
      </c>
      <c r="G12" s="76">
        <v>6</v>
      </c>
      <c r="H12" s="67" t="s">
        <v>73</v>
      </c>
    </row>
    <row r="13" spans="1:9" ht="20.85" customHeight="1" x14ac:dyDescent="0.5">
      <c r="A13" s="59">
        <v>7</v>
      </c>
      <c r="B13" s="55">
        <v>4169</v>
      </c>
      <c r="C13" s="59">
        <v>2</v>
      </c>
      <c r="D13" s="136" t="s">
        <v>74</v>
      </c>
      <c r="E13" s="137">
        <v>32</v>
      </c>
      <c r="F13" s="62">
        <v>3222</v>
      </c>
      <c r="G13" s="76">
        <v>6</v>
      </c>
      <c r="H13" s="67" t="s">
        <v>75</v>
      </c>
    </row>
    <row r="14" spans="1:9" ht="20.85" customHeight="1" x14ac:dyDescent="0.5">
      <c r="A14" s="59">
        <v>8</v>
      </c>
      <c r="B14" s="55">
        <v>4</v>
      </c>
      <c r="C14" s="59">
        <v>2</v>
      </c>
      <c r="D14" s="140" t="s">
        <v>76</v>
      </c>
      <c r="E14" s="137">
        <v>33</v>
      </c>
      <c r="F14" s="62">
        <v>366</v>
      </c>
      <c r="G14" s="76">
        <v>6</v>
      </c>
      <c r="H14" s="67" t="s">
        <v>77</v>
      </c>
    </row>
    <row r="15" spans="1:9" ht="20.85" customHeight="1" x14ac:dyDescent="0.5">
      <c r="A15" s="59">
        <v>9</v>
      </c>
      <c r="B15" s="55">
        <v>4</v>
      </c>
      <c r="C15" s="59">
        <v>2</v>
      </c>
      <c r="D15" s="140" t="s">
        <v>78</v>
      </c>
      <c r="E15" s="137">
        <v>34</v>
      </c>
      <c r="F15" s="62">
        <v>366</v>
      </c>
      <c r="G15" s="76">
        <v>6</v>
      </c>
      <c r="H15" s="67" t="s">
        <v>79</v>
      </c>
    </row>
    <row r="16" spans="1:9" ht="20.85" customHeight="1" x14ac:dyDescent="0.5">
      <c r="A16" s="59">
        <v>10</v>
      </c>
      <c r="B16" s="55">
        <v>4</v>
      </c>
      <c r="C16" s="59">
        <v>2</v>
      </c>
      <c r="D16" s="140" t="s">
        <v>80</v>
      </c>
      <c r="E16" s="137">
        <v>35</v>
      </c>
      <c r="F16" s="62">
        <v>3111</v>
      </c>
      <c r="G16" s="76">
        <v>7</v>
      </c>
      <c r="H16" s="67" t="s">
        <v>81</v>
      </c>
      <c r="I16" s="141" t="s">
        <v>31</v>
      </c>
    </row>
    <row r="17" spans="1:9" ht="19.5" customHeight="1" x14ac:dyDescent="0.5">
      <c r="A17" s="59">
        <v>11</v>
      </c>
      <c r="B17" s="55">
        <v>115</v>
      </c>
      <c r="C17" s="59">
        <v>3</v>
      </c>
      <c r="D17" s="136" t="s">
        <v>82</v>
      </c>
      <c r="E17" s="137">
        <v>36</v>
      </c>
      <c r="F17" s="62">
        <v>4006</v>
      </c>
      <c r="G17" s="76">
        <v>7</v>
      </c>
      <c r="H17" s="67" t="s">
        <v>83</v>
      </c>
      <c r="I17" s="55">
        <v>10</v>
      </c>
    </row>
    <row r="18" spans="1:9" ht="20.85" customHeight="1" x14ac:dyDescent="0.5">
      <c r="A18" s="59">
        <v>12</v>
      </c>
      <c r="B18" s="55">
        <v>4169</v>
      </c>
      <c r="C18" s="59">
        <v>3</v>
      </c>
      <c r="D18" s="136" t="s">
        <v>84</v>
      </c>
      <c r="E18" s="137">
        <v>37</v>
      </c>
      <c r="F18" s="62">
        <v>4009</v>
      </c>
      <c r="G18" s="76">
        <v>7</v>
      </c>
      <c r="H18" s="67" t="s">
        <v>85</v>
      </c>
    </row>
    <row r="19" spans="1:9" ht="23.25" customHeight="1" x14ac:dyDescent="0.5">
      <c r="A19" s="59">
        <v>13</v>
      </c>
      <c r="B19" s="55">
        <v>11</v>
      </c>
      <c r="C19" s="59">
        <v>3</v>
      </c>
      <c r="D19" s="136" t="s">
        <v>86</v>
      </c>
      <c r="E19" s="137">
        <v>38</v>
      </c>
      <c r="F19" s="62">
        <v>404</v>
      </c>
      <c r="G19" s="76">
        <v>7</v>
      </c>
      <c r="H19" s="67" t="s">
        <v>87</v>
      </c>
    </row>
    <row r="20" spans="1:9" ht="20.85" customHeight="1" x14ac:dyDescent="0.5">
      <c r="A20" s="59">
        <v>14</v>
      </c>
      <c r="B20" s="55">
        <v>11</v>
      </c>
      <c r="C20" s="59">
        <v>3</v>
      </c>
      <c r="D20" s="136" t="s">
        <v>88</v>
      </c>
      <c r="E20" s="137">
        <v>39</v>
      </c>
      <c r="F20" s="62">
        <v>419</v>
      </c>
      <c r="G20" s="76">
        <v>7</v>
      </c>
      <c r="H20" s="67" t="s">
        <v>89</v>
      </c>
    </row>
    <row r="21" spans="1:9" ht="19.5" customHeight="1" x14ac:dyDescent="0.5">
      <c r="A21" s="59">
        <v>15</v>
      </c>
      <c r="B21" s="55">
        <v>4</v>
      </c>
      <c r="C21" s="59">
        <v>3</v>
      </c>
      <c r="D21" s="136" t="s">
        <v>90</v>
      </c>
      <c r="E21" s="137">
        <v>40</v>
      </c>
      <c r="F21" s="62">
        <v>4</v>
      </c>
      <c r="G21" s="76">
        <v>7</v>
      </c>
      <c r="H21" s="67" t="s">
        <v>91</v>
      </c>
    </row>
    <row r="22" spans="1:9" ht="19.5" customHeight="1" x14ac:dyDescent="0.5">
      <c r="A22" s="59">
        <v>16</v>
      </c>
      <c r="B22" s="55">
        <v>1045</v>
      </c>
      <c r="C22" s="59">
        <v>3</v>
      </c>
      <c r="D22" s="140" t="s">
        <v>92</v>
      </c>
      <c r="E22" s="137">
        <v>41</v>
      </c>
      <c r="F22" s="76">
        <v>4051</v>
      </c>
      <c r="G22" s="76">
        <v>7</v>
      </c>
      <c r="H22" s="67" t="s">
        <v>93</v>
      </c>
    </row>
    <row r="23" spans="1:9" ht="19.5" customHeight="1" x14ac:dyDescent="0.5">
      <c r="A23" s="59">
        <v>17</v>
      </c>
      <c r="B23" s="55">
        <v>1026</v>
      </c>
      <c r="C23" s="76">
        <v>4</v>
      </c>
      <c r="D23" s="136" t="s">
        <v>94</v>
      </c>
      <c r="E23" s="137">
        <v>42</v>
      </c>
      <c r="F23" s="76">
        <v>3481</v>
      </c>
      <c r="G23" s="76">
        <v>8</v>
      </c>
      <c r="H23" s="67" t="s">
        <v>95</v>
      </c>
    </row>
    <row r="24" spans="1:9" ht="19.5" customHeight="1" x14ac:dyDescent="0.5">
      <c r="A24" s="59">
        <v>18</v>
      </c>
      <c r="B24" s="55">
        <v>4063</v>
      </c>
      <c r="C24" s="76">
        <v>4</v>
      </c>
      <c r="D24" s="136" t="s">
        <v>96</v>
      </c>
      <c r="E24" s="59"/>
      <c r="G24" s="142" t="s">
        <v>27</v>
      </c>
      <c r="H24" s="67"/>
    </row>
    <row r="25" spans="1:9" ht="19.5" customHeight="1" x14ac:dyDescent="0.5">
      <c r="A25" s="59">
        <v>19</v>
      </c>
      <c r="B25" s="55">
        <v>4027</v>
      </c>
      <c r="C25" s="76">
        <v>4</v>
      </c>
      <c r="D25" s="113" t="s">
        <v>97</v>
      </c>
      <c r="E25" s="143">
        <v>1</v>
      </c>
      <c r="F25" s="59">
        <v>103</v>
      </c>
      <c r="G25" s="59">
        <v>8</v>
      </c>
      <c r="H25" s="144" t="s">
        <v>98</v>
      </c>
    </row>
    <row r="26" spans="1:9" ht="19.5" customHeight="1" x14ac:dyDescent="0.5">
      <c r="A26" s="145">
        <v>20</v>
      </c>
      <c r="B26" s="55">
        <v>1099</v>
      </c>
      <c r="C26" s="76">
        <v>4</v>
      </c>
      <c r="D26" s="113" t="s">
        <v>99</v>
      </c>
      <c r="E26" s="143">
        <v>2</v>
      </c>
      <c r="F26" s="59">
        <v>8</v>
      </c>
      <c r="G26" s="59">
        <v>8</v>
      </c>
      <c r="H26" s="146" t="s">
        <v>100</v>
      </c>
    </row>
    <row r="27" spans="1:9" ht="19.5" customHeight="1" x14ac:dyDescent="0.5">
      <c r="A27" s="145">
        <v>21</v>
      </c>
      <c r="B27" s="62">
        <v>1001</v>
      </c>
      <c r="C27" s="76">
        <v>4</v>
      </c>
      <c r="D27" s="113" t="s">
        <v>101</v>
      </c>
      <c r="E27" s="143">
        <v>3</v>
      </c>
      <c r="F27" s="59">
        <v>9</v>
      </c>
      <c r="G27" s="59">
        <v>8</v>
      </c>
      <c r="H27" s="146" t="s">
        <v>102</v>
      </c>
    </row>
    <row r="28" spans="1:9" ht="19.5" customHeight="1" x14ac:dyDescent="0.5">
      <c r="A28" s="145">
        <v>22</v>
      </c>
      <c r="B28" s="62">
        <v>1091</v>
      </c>
      <c r="C28" s="76">
        <v>4</v>
      </c>
      <c r="D28" s="113" t="s">
        <v>103</v>
      </c>
      <c r="E28" s="143">
        <v>4</v>
      </c>
      <c r="F28" s="59">
        <v>10</v>
      </c>
      <c r="G28" s="59">
        <v>8</v>
      </c>
      <c r="H28" s="147" t="s">
        <v>104</v>
      </c>
    </row>
    <row r="29" spans="1:9" ht="19.5" customHeight="1" x14ac:dyDescent="0.5">
      <c r="A29" s="145">
        <v>23</v>
      </c>
      <c r="B29" s="55">
        <v>11</v>
      </c>
      <c r="C29" s="59">
        <v>5</v>
      </c>
      <c r="D29" s="113" t="s">
        <v>105</v>
      </c>
      <c r="E29" s="143">
        <v>5</v>
      </c>
      <c r="F29" s="59">
        <v>11</v>
      </c>
      <c r="G29" s="59">
        <v>9</v>
      </c>
      <c r="H29" s="67" t="s">
        <v>106</v>
      </c>
    </row>
    <row r="30" spans="1:9" ht="19.5" customHeight="1" x14ac:dyDescent="0.5">
      <c r="A30" s="145">
        <v>24</v>
      </c>
      <c r="B30" s="55">
        <v>101</v>
      </c>
      <c r="C30" s="59">
        <v>5</v>
      </c>
      <c r="D30" s="148" t="s">
        <v>107</v>
      </c>
      <c r="E30" s="55">
        <v>6</v>
      </c>
      <c r="F30" s="59">
        <v>12</v>
      </c>
      <c r="G30" s="59">
        <v>9</v>
      </c>
      <c r="H30" s="67" t="s">
        <v>108</v>
      </c>
    </row>
    <row r="31" spans="1:9" ht="19.5" customHeight="1" x14ac:dyDescent="0.5">
      <c r="A31" s="149"/>
      <c r="B31" s="128"/>
      <c r="C31" s="127"/>
      <c r="D31" s="150"/>
      <c r="E31" s="128">
        <v>7</v>
      </c>
      <c r="F31" s="127">
        <v>225</v>
      </c>
      <c r="G31" s="127">
        <v>9</v>
      </c>
      <c r="H31" s="151" t="s">
        <v>109</v>
      </c>
    </row>
    <row r="32" spans="1:9" ht="19.5" customHeight="1" x14ac:dyDescent="0.5">
      <c r="A32" s="59"/>
      <c r="C32" s="142" t="s">
        <v>27</v>
      </c>
      <c r="D32" s="148"/>
      <c r="G32" s="152" t="s">
        <v>35</v>
      </c>
      <c r="H32" s="67"/>
    </row>
    <row r="33" spans="1:9" ht="19.5" customHeight="1" x14ac:dyDescent="0.5">
      <c r="A33" s="59">
        <v>8</v>
      </c>
      <c r="B33" s="55">
        <v>14</v>
      </c>
      <c r="C33" s="153">
        <v>9</v>
      </c>
      <c r="D33" s="136" t="s">
        <v>110</v>
      </c>
      <c r="E33" s="55">
        <v>7</v>
      </c>
      <c r="F33" s="137">
        <v>3233</v>
      </c>
      <c r="G33" s="59">
        <v>13</v>
      </c>
      <c r="H33" s="67" t="s">
        <v>111</v>
      </c>
    </row>
    <row r="34" spans="1:9" ht="19.5" customHeight="1" x14ac:dyDescent="0.5">
      <c r="A34" s="59">
        <v>9</v>
      </c>
      <c r="B34" s="55">
        <v>101</v>
      </c>
      <c r="C34" s="59">
        <v>9</v>
      </c>
      <c r="D34" s="154" t="s">
        <v>112</v>
      </c>
      <c r="E34" s="55">
        <v>8</v>
      </c>
      <c r="F34" s="55">
        <v>3901</v>
      </c>
      <c r="G34" s="59">
        <v>14</v>
      </c>
      <c r="H34" s="67" t="s">
        <v>113</v>
      </c>
    </row>
    <row r="35" spans="1:9" ht="19.5" customHeight="1" x14ac:dyDescent="0.5">
      <c r="A35" s="59">
        <v>10</v>
      </c>
      <c r="B35" s="55">
        <v>225</v>
      </c>
      <c r="C35" s="59">
        <v>9</v>
      </c>
      <c r="D35" s="154" t="s">
        <v>114</v>
      </c>
      <c r="E35" s="55"/>
      <c r="F35" s="55"/>
      <c r="G35" s="59"/>
      <c r="H35" s="67" t="s">
        <v>115</v>
      </c>
    </row>
    <row r="36" spans="1:9" ht="19.5" customHeight="1" x14ac:dyDescent="0.5">
      <c r="A36" s="59">
        <v>11</v>
      </c>
      <c r="B36" s="55">
        <v>225</v>
      </c>
      <c r="C36" s="59">
        <v>10</v>
      </c>
      <c r="D36" s="154" t="s">
        <v>116</v>
      </c>
      <c r="E36" s="55">
        <v>9</v>
      </c>
      <c r="F36" s="55">
        <v>3901</v>
      </c>
      <c r="G36" s="59">
        <v>14</v>
      </c>
      <c r="H36" s="67" t="s">
        <v>113</v>
      </c>
    </row>
    <row r="37" spans="1:9" ht="19.5" customHeight="1" x14ac:dyDescent="0.5">
      <c r="A37" s="59">
        <v>12</v>
      </c>
      <c r="B37" s="55">
        <v>415</v>
      </c>
      <c r="C37" s="59">
        <v>10</v>
      </c>
      <c r="D37" s="154" t="s">
        <v>117</v>
      </c>
      <c r="E37" s="55"/>
      <c r="F37" s="55"/>
      <c r="G37" s="59"/>
      <c r="H37" s="67" t="s">
        <v>118</v>
      </c>
    </row>
    <row r="38" spans="1:9" ht="19.5" customHeight="1" x14ac:dyDescent="0.5">
      <c r="A38" s="59">
        <v>13</v>
      </c>
      <c r="B38" s="55">
        <v>415</v>
      </c>
      <c r="C38" s="59">
        <v>10</v>
      </c>
      <c r="D38" s="154" t="s">
        <v>119</v>
      </c>
      <c r="E38" s="55">
        <v>10</v>
      </c>
      <c r="F38" s="137">
        <v>3902</v>
      </c>
      <c r="G38" s="59">
        <v>14</v>
      </c>
      <c r="H38" s="67" t="s">
        <v>113</v>
      </c>
    </row>
    <row r="39" spans="1:9" ht="19.5" customHeight="1" x14ac:dyDescent="0.5">
      <c r="A39" s="59">
        <v>14</v>
      </c>
      <c r="B39" s="55">
        <v>415</v>
      </c>
      <c r="C39" s="59">
        <v>10</v>
      </c>
      <c r="D39" s="154" t="s">
        <v>120</v>
      </c>
      <c r="E39" s="55"/>
      <c r="F39" s="58"/>
      <c r="G39" s="59"/>
      <c r="H39" s="67" t="s">
        <v>121</v>
      </c>
    </row>
    <row r="40" spans="1:9" ht="19.5" customHeight="1" x14ac:dyDescent="0.5">
      <c r="A40" s="59">
        <v>15</v>
      </c>
      <c r="B40" s="62">
        <v>415</v>
      </c>
      <c r="C40" s="59">
        <v>10</v>
      </c>
      <c r="D40" s="154" t="s">
        <v>122</v>
      </c>
      <c r="E40" s="55">
        <v>11</v>
      </c>
      <c r="F40" s="155">
        <v>3902</v>
      </c>
      <c r="G40" s="59">
        <v>14</v>
      </c>
      <c r="H40" s="67" t="s">
        <v>113</v>
      </c>
    </row>
    <row r="41" spans="1:9" ht="19.5" customHeight="1" x14ac:dyDescent="0.5">
      <c r="A41" s="67"/>
      <c r="C41" s="152" t="s">
        <v>31</v>
      </c>
      <c r="D41" s="136"/>
      <c r="E41" s="55"/>
      <c r="F41" s="155"/>
      <c r="G41" s="59"/>
      <c r="H41" s="67" t="s">
        <v>123</v>
      </c>
    </row>
    <row r="42" spans="1:9" ht="19.5" customHeight="1" x14ac:dyDescent="0.5">
      <c r="A42" s="59">
        <v>1</v>
      </c>
      <c r="B42" s="55">
        <v>1421</v>
      </c>
      <c r="C42" s="76">
        <v>11</v>
      </c>
      <c r="D42" s="136" t="s">
        <v>124</v>
      </c>
      <c r="E42" s="55">
        <v>12</v>
      </c>
      <c r="F42" s="155">
        <v>3423</v>
      </c>
      <c r="G42" s="59">
        <v>14</v>
      </c>
      <c r="H42" s="67" t="s">
        <v>125</v>
      </c>
    </row>
    <row r="43" spans="1:9" ht="19.5" customHeight="1" x14ac:dyDescent="0.5">
      <c r="A43" s="59">
        <v>2</v>
      </c>
      <c r="B43" s="55">
        <v>1421</v>
      </c>
      <c r="C43" s="76">
        <v>11</v>
      </c>
      <c r="D43" s="136" t="s">
        <v>126</v>
      </c>
      <c r="E43" s="55">
        <v>13</v>
      </c>
      <c r="F43" s="156">
        <v>304306</v>
      </c>
      <c r="G43" s="59">
        <v>15</v>
      </c>
      <c r="H43" s="67" t="s">
        <v>127</v>
      </c>
    </row>
    <row r="44" spans="1:9" ht="19.5" customHeight="1" x14ac:dyDescent="0.5">
      <c r="A44" s="59">
        <v>3</v>
      </c>
      <c r="B44" s="55">
        <v>1421</v>
      </c>
      <c r="C44" s="76">
        <v>11</v>
      </c>
      <c r="D44" s="136" t="s">
        <v>128</v>
      </c>
      <c r="E44" s="55">
        <v>14</v>
      </c>
      <c r="F44" s="157">
        <v>9</v>
      </c>
      <c r="G44" s="59">
        <v>15</v>
      </c>
      <c r="H44" s="67" t="s">
        <v>129</v>
      </c>
    </row>
    <row r="45" spans="1:9" ht="19.5" customHeight="1" x14ac:dyDescent="0.5">
      <c r="A45" s="59">
        <v>4</v>
      </c>
      <c r="B45" s="62">
        <v>3180</v>
      </c>
      <c r="C45" s="76">
        <v>11</v>
      </c>
      <c r="D45" s="158" t="s">
        <v>130</v>
      </c>
      <c r="E45" s="59">
        <v>15</v>
      </c>
      <c r="F45" s="159">
        <v>3901</v>
      </c>
      <c r="G45" s="59">
        <v>15</v>
      </c>
      <c r="H45" s="67" t="s">
        <v>131</v>
      </c>
    </row>
    <row r="46" spans="1:9" ht="21.75" customHeight="1" x14ac:dyDescent="0.5">
      <c r="A46" s="59">
        <v>5</v>
      </c>
      <c r="B46" s="55">
        <v>4</v>
      </c>
      <c r="C46" s="76">
        <v>11</v>
      </c>
      <c r="D46" s="136" t="s">
        <v>132</v>
      </c>
      <c r="E46" s="59"/>
      <c r="F46" s="159"/>
      <c r="G46" s="59"/>
      <c r="H46" s="67" t="s">
        <v>133</v>
      </c>
    </row>
    <row r="47" spans="1:9" ht="19.5" customHeight="1" x14ac:dyDescent="0.5">
      <c r="A47" s="59">
        <v>6</v>
      </c>
      <c r="B47" s="160" t="s">
        <v>134</v>
      </c>
      <c r="C47" s="76">
        <v>12</v>
      </c>
      <c r="D47" s="161" t="s">
        <v>135</v>
      </c>
      <c r="E47" s="143">
        <v>16</v>
      </c>
      <c r="F47" s="159">
        <v>3901</v>
      </c>
      <c r="G47" s="59">
        <v>15</v>
      </c>
      <c r="H47" s="67" t="s">
        <v>131</v>
      </c>
    </row>
    <row r="48" spans="1:9" ht="19.5" customHeight="1" x14ac:dyDescent="0.5">
      <c r="A48" s="59">
        <v>7</v>
      </c>
      <c r="B48" s="162">
        <v>3056</v>
      </c>
      <c r="C48" s="76">
        <v>12</v>
      </c>
      <c r="D48" s="161" t="s">
        <v>136</v>
      </c>
      <c r="E48" s="143"/>
      <c r="F48" s="159"/>
      <c r="G48" s="55"/>
      <c r="H48" s="67" t="s">
        <v>137</v>
      </c>
      <c r="I48" s="163" t="s">
        <v>138</v>
      </c>
    </row>
    <row r="49" spans="1:9" ht="19.5" customHeight="1" x14ac:dyDescent="0.5">
      <c r="A49" s="59">
        <v>8</v>
      </c>
      <c r="B49" s="162">
        <v>3056</v>
      </c>
      <c r="C49" s="76">
        <v>12</v>
      </c>
      <c r="D49" s="164" t="s">
        <v>139</v>
      </c>
      <c r="E49" s="143">
        <v>17</v>
      </c>
      <c r="F49" s="157">
        <v>3902</v>
      </c>
      <c r="G49" s="55">
        <v>15</v>
      </c>
      <c r="H49" s="58" t="s">
        <v>140</v>
      </c>
    </row>
    <row r="50" spans="1:9" ht="19.5" customHeight="1" x14ac:dyDescent="0.5">
      <c r="A50" s="67"/>
      <c r="C50" s="152" t="s">
        <v>35</v>
      </c>
      <c r="D50" s="113"/>
      <c r="E50" s="143"/>
      <c r="F50" s="157"/>
      <c r="G50" s="55"/>
      <c r="H50" s="58" t="s">
        <v>141</v>
      </c>
    </row>
    <row r="51" spans="1:9" ht="19.5" customHeight="1" x14ac:dyDescent="0.5">
      <c r="A51" s="59">
        <v>1</v>
      </c>
      <c r="B51" s="55">
        <v>35</v>
      </c>
      <c r="C51" s="59">
        <v>12</v>
      </c>
      <c r="D51" s="113" t="s">
        <v>142</v>
      </c>
      <c r="E51" s="143">
        <v>18</v>
      </c>
      <c r="F51" s="55">
        <v>3902</v>
      </c>
      <c r="G51" s="62">
        <v>16</v>
      </c>
      <c r="H51" s="67" t="s">
        <v>131</v>
      </c>
      <c r="I51" s="165"/>
    </row>
    <row r="52" spans="1:9" ht="21.95" customHeight="1" x14ac:dyDescent="0.5">
      <c r="A52" s="59"/>
      <c r="B52" s="58"/>
      <c r="C52" s="67"/>
      <c r="D52" s="113" t="s">
        <v>143</v>
      </c>
      <c r="E52" s="143"/>
      <c r="F52" s="157"/>
      <c r="G52" s="55"/>
      <c r="H52" s="67" t="s">
        <v>144</v>
      </c>
      <c r="I52" s="165"/>
    </row>
    <row r="53" spans="1:9" ht="21.95" customHeight="1" x14ac:dyDescent="0.5">
      <c r="A53" s="59">
        <v>2</v>
      </c>
      <c r="B53" s="55">
        <v>35</v>
      </c>
      <c r="C53" s="59">
        <v>12</v>
      </c>
      <c r="D53" s="113" t="s">
        <v>142</v>
      </c>
      <c r="E53" s="143">
        <v>19</v>
      </c>
      <c r="F53" s="55">
        <v>3902</v>
      </c>
      <c r="G53" s="62">
        <v>16</v>
      </c>
      <c r="H53" s="67" t="s">
        <v>140</v>
      </c>
      <c r="I53" s="165"/>
    </row>
    <row r="54" spans="1:9" ht="21.95" customHeight="1" x14ac:dyDescent="0.5">
      <c r="A54" s="59"/>
      <c r="B54" s="58"/>
      <c r="C54" s="113"/>
      <c r="D54" s="136" t="s">
        <v>145</v>
      </c>
      <c r="E54" s="58"/>
      <c r="F54" s="55"/>
      <c r="G54" s="62"/>
      <c r="H54" s="67" t="s">
        <v>146</v>
      </c>
      <c r="I54" s="165"/>
    </row>
    <row r="55" spans="1:9" ht="19.5" customHeight="1" x14ac:dyDescent="0.5">
      <c r="A55" s="59">
        <v>3</v>
      </c>
      <c r="B55" s="55">
        <v>35</v>
      </c>
      <c r="C55" s="76">
        <v>13</v>
      </c>
      <c r="D55" s="136" t="s">
        <v>142</v>
      </c>
      <c r="E55" s="58"/>
      <c r="F55" s="55"/>
      <c r="G55" s="62"/>
      <c r="H55" s="67"/>
      <c r="I55" s="165"/>
    </row>
    <row r="56" spans="1:9" ht="19.5" customHeight="1" x14ac:dyDescent="0.5">
      <c r="A56" s="59"/>
      <c r="B56" s="58"/>
      <c r="C56" s="113"/>
      <c r="D56" s="136" t="s">
        <v>147</v>
      </c>
      <c r="E56" s="58"/>
      <c r="F56" s="67"/>
      <c r="G56" s="67"/>
      <c r="H56" s="67"/>
      <c r="I56" s="165"/>
    </row>
    <row r="57" spans="1:9" ht="19.5" customHeight="1" x14ac:dyDescent="0.5">
      <c r="A57" s="145">
        <v>4</v>
      </c>
      <c r="B57" s="157" t="s">
        <v>134</v>
      </c>
      <c r="C57" s="76">
        <v>13</v>
      </c>
      <c r="D57" s="136" t="s">
        <v>148</v>
      </c>
      <c r="E57" s="55"/>
      <c r="F57" s="157"/>
      <c r="G57" s="55"/>
      <c r="H57" s="58"/>
      <c r="I57" s="166"/>
    </row>
    <row r="58" spans="1:9" ht="19.5" customHeight="1" x14ac:dyDescent="0.5">
      <c r="A58" s="59">
        <v>5</v>
      </c>
      <c r="B58" s="157" t="s">
        <v>134</v>
      </c>
      <c r="C58" s="76">
        <v>13</v>
      </c>
      <c r="D58" s="136" t="s">
        <v>149</v>
      </c>
      <c r="E58" s="55"/>
      <c r="F58" s="157"/>
      <c r="G58" s="59"/>
      <c r="H58" s="58"/>
      <c r="I58" s="167"/>
    </row>
    <row r="59" spans="1:9" ht="19.5" customHeight="1" x14ac:dyDescent="0.5">
      <c r="A59" s="127">
        <v>6</v>
      </c>
      <c r="B59" s="168" t="s">
        <v>134</v>
      </c>
      <c r="C59" s="169">
        <v>13</v>
      </c>
      <c r="D59" s="150" t="s">
        <v>150</v>
      </c>
      <c r="E59" s="128"/>
      <c r="F59" s="168"/>
      <c r="G59" s="127"/>
      <c r="H59" s="51"/>
    </row>
    <row r="60" spans="1:9" ht="19.5" customHeight="1" x14ac:dyDescent="0.5">
      <c r="A60" s="67"/>
      <c r="B60" s="133" t="s">
        <v>39</v>
      </c>
      <c r="C60" s="59"/>
      <c r="D60" s="136"/>
      <c r="F60" s="134" t="s">
        <v>40</v>
      </c>
      <c r="H60" s="45"/>
    </row>
    <row r="61" spans="1:9" ht="21.75" customHeight="1" x14ac:dyDescent="0.5">
      <c r="A61" s="59">
        <v>1</v>
      </c>
      <c r="B61" s="137">
        <v>118</v>
      </c>
      <c r="C61" s="145">
        <v>16</v>
      </c>
      <c r="D61" s="170" t="s">
        <v>151</v>
      </c>
      <c r="E61" s="55">
        <v>4</v>
      </c>
      <c r="F61" s="153">
        <v>348</v>
      </c>
      <c r="G61" s="59">
        <v>20</v>
      </c>
      <c r="H61" s="67" t="s">
        <v>152</v>
      </c>
    </row>
    <row r="62" spans="1:9" ht="19.5" customHeight="1" x14ac:dyDescent="0.5">
      <c r="A62" s="59">
        <v>2</v>
      </c>
      <c r="B62" s="135">
        <v>118</v>
      </c>
      <c r="C62" s="59">
        <v>16</v>
      </c>
      <c r="D62" s="139" t="s">
        <v>153</v>
      </c>
      <c r="E62" s="55">
        <v>5</v>
      </c>
      <c r="F62" s="153">
        <v>4055</v>
      </c>
      <c r="G62" s="59">
        <v>20</v>
      </c>
      <c r="H62" s="67" t="s">
        <v>154</v>
      </c>
    </row>
    <row r="63" spans="1:9" ht="19.5" customHeight="1" x14ac:dyDescent="0.5">
      <c r="A63" s="59">
        <v>3</v>
      </c>
      <c r="B63" s="135">
        <v>118</v>
      </c>
      <c r="C63" s="59">
        <v>17</v>
      </c>
      <c r="D63" s="136" t="s">
        <v>155</v>
      </c>
      <c r="E63" s="55">
        <v>6</v>
      </c>
      <c r="F63" s="155">
        <v>3646</v>
      </c>
      <c r="G63" s="59">
        <v>20</v>
      </c>
      <c r="H63" s="147" t="s">
        <v>156</v>
      </c>
    </row>
    <row r="64" spans="1:9" ht="19.5" customHeight="1" x14ac:dyDescent="0.5">
      <c r="A64" s="59">
        <v>4</v>
      </c>
      <c r="B64" s="135">
        <v>101</v>
      </c>
      <c r="C64" s="59">
        <v>17</v>
      </c>
      <c r="D64" s="140" t="s">
        <v>157</v>
      </c>
      <c r="E64" s="55"/>
      <c r="F64" s="155"/>
      <c r="G64" s="59"/>
      <c r="H64" s="147" t="s">
        <v>158</v>
      </c>
    </row>
    <row r="65" spans="1:9" ht="19.5" customHeight="1" x14ac:dyDescent="0.5">
      <c r="A65" s="59">
        <v>5</v>
      </c>
      <c r="B65" s="135" t="s">
        <v>134</v>
      </c>
      <c r="C65" s="59">
        <v>17</v>
      </c>
      <c r="D65" s="170" t="s">
        <v>159</v>
      </c>
      <c r="E65" s="55">
        <v>7</v>
      </c>
      <c r="F65" s="155">
        <v>3646</v>
      </c>
      <c r="G65" s="59">
        <v>21</v>
      </c>
      <c r="H65" s="147" t="s">
        <v>156</v>
      </c>
    </row>
    <row r="66" spans="1:9" ht="19.5" customHeight="1" x14ac:dyDescent="0.5">
      <c r="A66" s="59"/>
      <c r="B66" s="135"/>
      <c r="C66" s="59"/>
      <c r="D66" s="170" t="s">
        <v>160</v>
      </c>
      <c r="E66" s="55"/>
      <c r="F66" s="155"/>
      <c r="G66" s="59"/>
      <c r="H66" s="147" t="s">
        <v>161</v>
      </c>
    </row>
    <row r="67" spans="1:9" ht="19.5" customHeight="1" x14ac:dyDescent="0.5">
      <c r="A67" s="59">
        <v>6</v>
      </c>
      <c r="B67" s="135" t="s">
        <v>134</v>
      </c>
      <c r="C67" s="59">
        <v>17</v>
      </c>
      <c r="D67" s="170" t="s">
        <v>159</v>
      </c>
      <c r="E67" s="55">
        <v>8</v>
      </c>
      <c r="F67" s="153">
        <v>372</v>
      </c>
      <c r="G67" s="59">
        <v>21</v>
      </c>
      <c r="H67" s="147" t="s">
        <v>162</v>
      </c>
    </row>
    <row r="68" spans="1:9" ht="19.5" customHeight="1" x14ac:dyDescent="0.5">
      <c r="A68" s="145"/>
      <c r="B68" s="135"/>
      <c r="C68" s="59"/>
      <c r="D68" s="170" t="s">
        <v>163</v>
      </c>
      <c r="E68" s="55">
        <v>9</v>
      </c>
      <c r="F68" s="67">
        <v>1021</v>
      </c>
      <c r="G68" s="59">
        <v>21</v>
      </c>
      <c r="H68" s="147" t="s">
        <v>164</v>
      </c>
    </row>
    <row r="69" spans="1:9" ht="19.5" customHeight="1" x14ac:dyDescent="0.5">
      <c r="A69" s="59">
        <v>7</v>
      </c>
      <c r="B69" s="135" t="s">
        <v>134</v>
      </c>
      <c r="C69" s="59">
        <v>17</v>
      </c>
      <c r="D69" s="170" t="s">
        <v>159</v>
      </c>
      <c r="E69" s="55">
        <v>10</v>
      </c>
      <c r="F69" s="67">
        <v>1021</v>
      </c>
      <c r="G69" s="59">
        <v>21</v>
      </c>
      <c r="H69" s="147" t="s">
        <v>165</v>
      </c>
    </row>
    <row r="70" spans="1:9" ht="19.5" customHeight="1" x14ac:dyDescent="0.5">
      <c r="A70" s="59"/>
      <c r="B70" s="135"/>
      <c r="C70" s="59"/>
      <c r="D70" s="170" t="s">
        <v>166</v>
      </c>
      <c r="E70" s="55">
        <v>11</v>
      </c>
      <c r="F70" s="67">
        <v>1021</v>
      </c>
      <c r="G70" s="59">
        <v>21</v>
      </c>
      <c r="H70" s="147" t="s">
        <v>167</v>
      </c>
    </row>
    <row r="71" spans="1:9" ht="19.5" customHeight="1" x14ac:dyDescent="0.5">
      <c r="A71" s="59">
        <v>8</v>
      </c>
      <c r="B71" s="135" t="s">
        <v>134</v>
      </c>
      <c r="C71" s="59">
        <v>18</v>
      </c>
      <c r="D71" s="170" t="s">
        <v>159</v>
      </c>
      <c r="E71" s="55"/>
      <c r="F71" s="133" t="s">
        <v>41</v>
      </c>
      <c r="H71" s="58"/>
      <c r="I71" s="163" t="s">
        <v>138</v>
      </c>
    </row>
    <row r="72" spans="1:9" ht="19.5" customHeight="1" x14ac:dyDescent="0.5">
      <c r="A72" s="59"/>
      <c r="B72" s="135"/>
      <c r="C72" s="59"/>
      <c r="D72" s="170" t="s">
        <v>168</v>
      </c>
      <c r="E72" s="55"/>
      <c r="G72" s="134" t="s">
        <v>169</v>
      </c>
      <c r="H72" s="58"/>
    </row>
    <row r="73" spans="1:9" ht="19.5" customHeight="1" x14ac:dyDescent="0.5">
      <c r="A73" s="59">
        <v>9</v>
      </c>
      <c r="B73" s="135" t="s">
        <v>134</v>
      </c>
      <c r="C73" s="59">
        <v>18</v>
      </c>
      <c r="D73" s="170" t="s">
        <v>159</v>
      </c>
      <c r="E73" s="55">
        <v>1</v>
      </c>
      <c r="F73" s="55">
        <v>41</v>
      </c>
      <c r="G73" s="59">
        <v>22</v>
      </c>
      <c r="H73" s="147" t="s">
        <v>170</v>
      </c>
    </row>
    <row r="74" spans="1:9" ht="19.5" customHeight="1" x14ac:dyDescent="0.5">
      <c r="A74" s="59"/>
      <c r="B74" s="135"/>
      <c r="C74" s="59"/>
      <c r="D74" s="171" t="s">
        <v>171</v>
      </c>
      <c r="E74" s="143">
        <v>2</v>
      </c>
      <c r="F74" s="55">
        <v>108</v>
      </c>
      <c r="G74" s="59">
        <v>22</v>
      </c>
      <c r="H74" s="147" t="s">
        <v>172</v>
      </c>
      <c r="I74" s="55"/>
    </row>
    <row r="75" spans="1:9" ht="21.95" customHeight="1" x14ac:dyDescent="0.5">
      <c r="A75" s="59">
        <v>10</v>
      </c>
      <c r="B75" s="135">
        <v>118</v>
      </c>
      <c r="C75" s="59">
        <v>18</v>
      </c>
      <c r="D75" s="171" t="s">
        <v>173</v>
      </c>
      <c r="E75" s="143">
        <v>3</v>
      </c>
      <c r="F75" s="55">
        <v>1</v>
      </c>
      <c r="G75" s="59">
        <v>22</v>
      </c>
      <c r="H75" s="147" t="s">
        <v>174</v>
      </c>
    </row>
    <row r="76" spans="1:9" ht="21.95" customHeight="1" x14ac:dyDescent="0.5">
      <c r="A76" s="59">
        <v>11</v>
      </c>
      <c r="B76" s="135">
        <v>118</v>
      </c>
      <c r="C76" s="59">
        <v>18</v>
      </c>
      <c r="D76" s="171" t="s">
        <v>175</v>
      </c>
      <c r="E76" s="143">
        <v>4</v>
      </c>
      <c r="F76" s="55">
        <v>1</v>
      </c>
      <c r="G76" s="59">
        <v>22</v>
      </c>
      <c r="H76" s="147" t="s">
        <v>176</v>
      </c>
    </row>
    <row r="77" spans="1:9" ht="21.95" customHeight="1" x14ac:dyDescent="0.5">
      <c r="A77" s="59">
        <v>12</v>
      </c>
      <c r="B77" s="135">
        <v>410</v>
      </c>
      <c r="C77" s="59">
        <v>18</v>
      </c>
      <c r="D77" s="171" t="s">
        <v>177</v>
      </c>
      <c r="E77" s="143">
        <v>5</v>
      </c>
      <c r="F77" s="55">
        <v>1</v>
      </c>
      <c r="G77" s="59">
        <v>22</v>
      </c>
      <c r="H77" s="147" t="s">
        <v>178</v>
      </c>
    </row>
    <row r="78" spans="1:9" ht="19.5" customHeight="1" x14ac:dyDescent="0.5">
      <c r="A78" s="59">
        <v>13</v>
      </c>
      <c r="B78" s="135">
        <v>410</v>
      </c>
      <c r="C78" s="59">
        <v>19</v>
      </c>
      <c r="D78" s="171" t="s">
        <v>179</v>
      </c>
      <c r="E78" s="143">
        <v>6</v>
      </c>
      <c r="F78" s="55">
        <v>4</v>
      </c>
      <c r="G78" s="59">
        <v>22</v>
      </c>
      <c r="H78" s="147" t="s">
        <v>180</v>
      </c>
    </row>
    <row r="79" spans="1:9" ht="19.5" customHeight="1" x14ac:dyDescent="0.5">
      <c r="A79" s="59">
        <v>14</v>
      </c>
      <c r="B79" s="135">
        <v>101</v>
      </c>
      <c r="C79" s="59">
        <v>19</v>
      </c>
      <c r="D79" s="171" t="s">
        <v>181</v>
      </c>
      <c r="E79" s="143">
        <v>7</v>
      </c>
      <c r="F79" s="59">
        <v>41</v>
      </c>
      <c r="G79" s="59">
        <v>23</v>
      </c>
      <c r="H79" s="147" t="s">
        <v>182</v>
      </c>
    </row>
    <row r="80" spans="1:9" ht="19.5" customHeight="1" x14ac:dyDescent="0.5">
      <c r="A80" s="59">
        <v>15</v>
      </c>
      <c r="B80" s="135">
        <v>102</v>
      </c>
      <c r="C80" s="59">
        <v>19</v>
      </c>
      <c r="D80" s="171" t="s">
        <v>183</v>
      </c>
      <c r="E80" s="143">
        <v>8</v>
      </c>
      <c r="F80" s="59">
        <v>41</v>
      </c>
      <c r="G80" s="59">
        <v>23</v>
      </c>
      <c r="H80" s="147" t="s">
        <v>184</v>
      </c>
    </row>
    <row r="81" spans="1:8" ht="19.5" customHeight="1" x14ac:dyDescent="0.5">
      <c r="A81" s="59">
        <v>16</v>
      </c>
      <c r="B81" s="135">
        <v>425</v>
      </c>
      <c r="C81" s="59">
        <v>19</v>
      </c>
      <c r="D81" s="172" t="s">
        <v>185</v>
      </c>
      <c r="E81" s="173"/>
      <c r="F81" s="174" t="s">
        <v>46</v>
      </c>
      <c r="G81" s="67"/>
      <c r="H81" s="59"/>
    </row>
    <row r="82" spans="1:8" ht="19.5" customHeight="1" x14ac:dyDescent="0.5">
      <c r="A82" s="59"/>
      <c r="B82" s="135"/>
      <c r="C82" s="59"/>
      <c r="D82" s="172" t="s">
        <v>186</v>
      </c>
      <c r="E82" s="143">
        <v>1</v>
      </c>
      <c r="F82" s="175">
        <v>3</v>
      </c>
      <c r="G82" s="59">
        <v>23</v>
      </c>
      <c r="H82" s="176" t="s">
        <v>187</v>
      </c>
    </row>
    <row r="83" spans="1:8" ht="19.5" customHeight="1" x14ac:dyDescent="0.5">
      <c r="A83" s="59"/>
      <c r="B83" s="133" t="s">
        <v>40</v>
      </c>
      <c r="E83" s="143">
        <v>2</v>
      </c>
      <c r="F83" s="175">
        <v>3</v>
      </c>
      <c r="G83" s="59">
        <v>23</v>
      </c>
      <c r="H83" s="176" t="s">
        <v>188</v>
      </c>
    </row>
    <row r="84" spans="1:8" ht="19.5" customHeight="1" x14ac:dyDescent="0.5">
      <c r="A84" s="59">
        <v>1</v>
      </c>
      <c r="B84" s="135">
        <v>12</v>
      </c>
      <c r="C84" s="59">
        <v>19</v>
      </c>
      <c r="D84" s="113" t="s">
        <v>189</v>
      </c>
      <c r="E84" s="143">
        <v>3</v>
      </c>
      <c r="F84" s="175">
        <v>3</v>
      </c>
      <c r="G84" s="59">
        <v>23</v>
      </c>
      <c r="H84" s="176" t="s">
        <v>190</v>
      </c>
    </row>
    <row r="85" spans="1:8" ht="19.5" customHeight="1" x14ac:dyDescent="0.5">
      <c r="A85" s="59">
        <v>2</v>
      </c>
      <c r="B85" s="135">
        <v>4</v>
      </c>
      <c r="C85" s="59">
        <v>20</v>
      </c>
      <c r="D85" s="177" t="s">
        <v>191</v>
      </c>
      <c r="E85" s="143">
        <v>4</v>
      </c>
      <c r="F85" s="175">
        <v>3</v>
      </c>
      <c r="G85" s="59">
        <v>23</v>
      </c>
      <c r="H85" s="176" t="s">
        <v>192</v>
      </c>
    </row>
    <row r="86" spans="1:8" ht="19.5" customHeight="1" x14ac:dyDescent="0.5">
      <c r="A86" s="59">
        <v>3</v>
      </c>
      <c r="B86" s="175">
        <v>4</v>
      </c>
      <c r="C86" s="59">
        <v>20</v>
      </c>
      <c r="D86" s="147" t="s">
        <v>193</v>
      </c>
      <c r="E86" s="59">
        <v>5</v>
      </c>
      <c r="F86" s="175">
        <v>3</v>
      </c>
      <c r="G86" s="59">
        <v>24</v>
      </c>
      <c r="H86" s="176" t="s">
        <v>194</v>
      </c>
    </row>
    <row r="87" spans="1:8" ht="19.5" customHeight="1" x14ac:dyDescent="0.5">
      <c r="A87" s="83"/>
      <c r="B87" s="83"/>
      <c r="C87" s="83"/>
      <c r="D87" s="83"/>
      <c r="E87" s="83"/>
      <c r="F87" s="83"/>
      <c r="G87" s="83"/>
      <c r="H87" s="83"/>
    </row>
    <row r="88" spans="1:8" ht="19.5" customHeight="1" x14ac:dyDescent="0.5">
      <c r="A88" s="67"/>
      <c r="B88" s="178" t="s">
        <v>46</v>
      </c>
      <c r="E88" s="173"/>
      <c r="F88" s="174" t="s">
        <v>195</v>
      </c>
      <c r="G88" s="59"/>
      <c r="H88" s="67"/>
    </row>
    <row r="89" spans="1:8" ht="19.5" customHeight="1" x14ac:dyDescent="0.5">
      <c r="A89" s="59">
        <v>6</v>
      </c>
      <c r="B89" s="135">
        <v>36</v>
      </c>
      <c r="C89" s="59">
        <v>24</v>
      </c>
      <c r="D89" s="67" t="s">
        <v>196</v>
      </c>
      <c r="E89" s="143">
        <v>14</v>
      </c>
      <c r="F89" s="175" t="s">
        <v>197</v>
      </c>
      <c r="G89" s="175">
        <v>27</v>
      </c>
      <c r="H89" s="67" t="s">
        <v>198</v>
      </c>
    </row>
    <row r="90" spans="1:8" ht="19.5" customHeight="1" x14ac:dyDescent="0.5">
      <c r="A90" s="67"/>
      <c r="B90" s="135"/>
      <c r="C90" s="59"/>
      <c r="D90" s="147" t="s">
        <v>199</v>
      </c>
      <c r="E90" s="143">
        <v>15</v>
      </c>
      <c r="F90" s="175" t="s">
        <v>197</v>
      </c>
      <c r="G90" s="175">
        <v>27</v>
      </c>
      <c r="H90" s="176" t="s">
        <v>200</v>
      </c>
    </row>
    <row r="91" spans="1:8" ht="19.5" customHeight="1" x14ac:dyDescent="0.5">
      <c r="A91" s="59">
        <v>7</v>
      </c>
      <c r="B91" s="135">
        <v>36</v>
      </c>
      <c r="C91" s="59">
        <v>24</v>
      </c>
      <c r="D91" s="136" t="s">
        <v>196</v>
      </c>
      <c r="E91" s="143">
        <v>16</v>
      </c>
      <c r="F91" s="175" t="s">
        <v>197</v>
      </c>
      <c r="G91" s="175">
        <v>28</v>
      </c>
      <c r="H91" s="176" t="s">
        <v>201</v>
      </c>
    </row>
    <row r="92" spans="1:8" ht="19.5" customHeight="1" x14ac:dyDescent="0.5">
      <c r="A92" s="59"/>
      <c r="B92" s="135"/>
      <c r="C92" s="59"/>
      <c r="D92" s="140" t="s">
        <v>202</v>
      </c>
      <c r="E92" s="143"/>
      <c r="F92" s="175"/>
      <c r="G92" s="59"/>
      <c r="H92" s="176" t="s">
        <v>203</v>
      </c>
    </row>
    <row r="93" spans="1:8" ht="19.5" customHeight="1" x14ac:dyDescent="0.5">
      <c r="A93" s="59">
        <v>8</v>
      </c>
      <c r="B93" s="135">
        <v>319</v>
      </c>
      <c r="C93" s="59">
        <v>24</v>
      </c>
      <c r="D93" s="140" t="s">
        <v>204</v>
      </c>
      <c r="E93" s="143">
        <v>17</v>
      </c>
      <c r="F93" s="175" t="s">
        <v>197</v>
      </c>
      <c r="G93" s="59">
        <v>28</v>
      </c>
      <c r="H93" s="176" t="s">
        <v>205</v>
      </c>
    </row>
    <row r="94" spans="1:8" ht="19.5" customHeight="1" x14ac:dyDescent="0.5">
      <c r="A94" s="59">
        <v>9</v>
      </c>
      <c r="B94" s="135">
        <v>319</v>
      </c>
      <c r="C94" s="59">
        <v>24</v>
      </c>
      <c r="D94" s="140" t="s">
        <v>206</v>
      </c>
      <c r="E94" s="143">
        <v>18</v>
      </c>
      <c r="F94" s="175" t="s">
        <v>197</v>
      </c>
      <c r="G94" s="59">
        <v>28</v>
      </c>
      <c r="H94" s="176" t="s">
        <v>207</v>
      </c>
    </row>
    <row r="95" spans="1:8" ht="19.5" customHeight="1" x14ac:dyDescent="0.5">
      <c r="A95" s="59"/>
      <c r="B95" s="178" t="s">
        <v>195</v>
      </c>
      <c r="C95" s="59"/>
      <c r="D95" s="136"/>
      <c r="E95" s="55">
        <v>19</v>
      </c>
      <c r="F95" s="175" t="s">
        <v>197</v>
      </c>
      <c r="G95" s="59">
        <v>28</v>
      </c>
      <c r="H95" s="179" t="s">
        <v>208</v>
      </c>
    </row>
    <row r="96" spans="1:8" x14ac:dyDescent="0.5">
      <c r="A96" s="59">
        <v>1</v>
      </c>
      <c r="B96" s="135" t="s">
        <v>197</v>
      </c>
      <c r="C96" s="59">
        <v>25</v>
      </c>
      <c r="D96" s="136" t="s">
        <v>209</v>
      </c>
      <c r="E96" s="55"/>
      <c r="F96" s="135"/>
      <c r="G96" s="175"/>
      <c r="H96" s="179" t="s">
        <v>210</v>
      </c>
    </row>
    <row r="97" spans="1:8" x14ac:dyDescent="0.5">
      <c r="A97" s="59">
        <v>2</v>
      </c>
      <c r="B97" s="135" t="s">
        <v>197</v>
      </c>
      <c r="C97" s="59">
        <v>25</v>
      </c>
      <c r="D97" s="136" t="s">
        <v>211</v>
      </c>
      <c r="E97" s="55">
        <v>20</v>
      </c>
      <c r="F97" s="175" t="s">
        <v>197</v>
      </c>
      <c r="G97" s="175">
        <v>28</v>
      </c>
      <c r="H97" s="179" t="s">
        <v>212</v>
      </c>
    </row>
    <row r="98" spans="1:8" x14ac:dyDescent="0.5">
      <c r="A98" s="59">
        <v>3</v>
      </c>
      <c r="B98" s="135" t="s">
        <v>197</v>
      </c>
      <c r="C98" s="59">
        <v>25</v>
      </c>
      <c r="D98" s="180" t="s">
        <v>213</v>
      </c>
      <c r="E98" s="55">
        <v>21</v>
      </c>
      <c r="F98" s="175" t="s">
        <v>197</v>
      </c>
      <c r="G98" s="175">
        <v>29</v>
      </c>
      <c r="H98" s="179" t="s">
        <v>214</v>
      </c>
    </row>
    <row r="99" spans="1:8" x14ac:dyDescent="0.5">
      <c r="A99" s="59">
        <v>4</v>
      </c>
      <c r="B99" s="135" t="s">
        <v>197</v>
      </c>
      <c r="C99" s="59">
        <v>25</v>
      </c>
      <c r="D99" s="180" t="s">
        <v>215</v>
      </c>
      <c r="E99" s="55">
        <v>22</v>
      </c>
      <c r="F99" s="175" t="s">
        <v>197</v>
      </c>
      <c r="G99" s="175">
        <v>29</v>
      </c>
      <c r="H99" s="179" t="s">
        <v>216</v>
      </c>
    </row>
    <row r="100" spans="1:8" x14ac:dyDescent="0.5">
      <c r="A100" s="59">
        <v>5</v>
      </c>
      <c r="B100" s="135" t="s">
        <v>197</v>
      </c>
      <c r="C100" s="59">
        <v>25</v>
      </c>
      <c r="D100" s="180" t="s">
        <v>217</v>
      </c>
      <c r="E100" s="55"/>
      <c r="F100" s="133"/>
      <c r="G100" s="59"/>
      <c r="H100" s="176" t="s">
        <v>218</v>
      </c>
    </row>
    <row r="101" spans="1:8" x14ac:dyDescent="0.5">
      <c r="A101" s="59">
        <v>6</v>
      </c>
      <c r="B101" s="135" t="s">
        <v>197</v>
      </c>
      <c r="C101" s="59">
        <v>26</v>
      </c>
      <c r="D101" s="180" t="s">
        <v>219</v>
      </c>
      <c r="E101" s="55">
        <v>23</v>
      </c>
      <c r="F101" s="175" t="s">
        <v>197</v>
      </c>
      <c r="G101" s="59">
        <v>29</v>
      </c>
      <c r="H101" s="176" t="s">
        <v>220</v>
      </c>
    </row>
    <row r="102" spans="1:8" x14ac:dyDescent="0.5">
      <c r="A102" s="59"/>
      <c r="B102" s="135"/>
      <c r="C102" s="175"/>
      <c r="D102" s="180" t="s">
        <v>221</v>
      </c>
      <c r="E102" s="55"/>
      <c r="F102" s="133"/>
      <c r="G102" s="59"/>
      <c r="H102" s="176" t="s">
        <v>222</v>
      </c>
    </row>
    <row r="103" spans="1:8" x14ac:dyDescent="0.5">
      <c r="A103" s="59">
        <v>7</v>
      </c>
      <c r="B103" s="135" t="s">
        <v>197</v>
      </c>
      <c r="C103" s="175">
        <v>26</v>
      </c>
      <c r="D103" s="180" t="s">
        <v>223</v>
      </c>
      <c r="E103" s="55"/>
      <c r="F103" s="67"/>
      <c r="G103" s="67"/>
      <c r="H103" s="176"/>
    </row>
    <row r="104" spans="1:8" x14ac:dyDescent="0.5">
      <c r="A104" s="59">
        <v>8</v>
      </c>
      <c r="B104" s="135" t="s">
        <v>197</v>
      </c>
      <c r="C104" s="175">
        <v>26</v>
      </c>
      <c r="D104" s="139" t="s">
        <v>224</v>
      </c>
      <c r="E104" s="58"/>
      <c r="F104" s="67"/>
      <c r="G104" s="67"/>
      <c r="H104" s="67"/>
    </row>
    <row r="105" spans="1:8" x14ac:dyDescent="0.5">
      <c r="A105" s="59"/>
      <c r="B105" s="135"/>
      <c r="C105" s="175"/>
      <c r="D105" s="180" t="s">
        <v>225</v>
      </c>
      <c r="E105" s="58"/>
      <c r="F105" s="67"/>
      <c r="G105" s="67"/>
      <c r="H105" s="67"/>
    </row>
    <row r="106" spans="1:8" x14ac:dyDescent="0.5">
      <c r="A106" s="59">
        <v>9</v>
      </c>
      <c r="B106" s="135" t="s">
        <v>197</v>
      </c>
      <c r="C106" s="175">
        <v>26</v>
      </c>
      <c r="D106" s="180" t="s">
        <v>226</v>
      </c>
      <c r="E106" s="58"/>
      <c r="F106" s="67"/>
      <c r="G106" s="67"/>
      <c r="H106" s="67"/>
    </row>
    <row r="107" spans="1:8" x14ac:dyDescent="0.5">
      <c r="A107" s="59">
        <v>10</v>
      </c>
      <c r="B107" s="135" t="s">
        <v>197</v>
      </c>
      <c r="C107" s="175">
        <v>26</v>
      </c>
      <c r="D107" s="180" t="s">
        <v>227</v>
      </c>
      <c r="E107" s="58"/>
      <c r="F107" s="67"/>
      <c r="G107" s="67"/>
      <c r="H107" s="67"/>
    </row>
    <row r="108" spans="1:8" x14ac:dyDescent="0.5">
      <c r="A108" s="67"/>
      <c r="B108" s="135"/>
      <c r="C108" s="175"/>
      <c r="D108" s="139" t="s">
        <v>228</v>
      </c>
      <c r="E108" s="58"/>
      <c r="F108" s="67"/>
      <c r="G108" s="67"/>
      <c r="H108" s="67"/>
    </row>
    <row r="109" spans="1:8" x14ac:dyDescent="0.5">
      <c r="A109" s="59">
        <v>11</v>
      </c>
      <c r="B109" s="135" t="s">
        <v>197</v>
      </c>
      <c r="C109" s="175">
        <v>27</v>
      </c>
      <c r="D109" s="181" t="s">
        <v>229</v>
      </c>
      <c r="E109" s="58"/>
      <c r="F109" s="67"/>
      <c r="G109" s="67"/>
      <c r="H109" s="67"/>
    </row>
    <row r="110" spans="1:8" x14ac:dyDescent="0.5">
      <c r="A110" s="59">
        <v>12</v>
      </c>
      <c r="B110" s="135" t="s">
        <v>197</v>
      </c>
      <c r="C110" s="175">
        <v>27</v>
      </c>
      <c r="D110" s="182" t="s">
        <v>230</v>
      </c>
      <c r="E110" s="58"/>
      <c r="F110" s="67"/>
      <c r="G110" s="67"/>
      <c r="H110" s="67"/>
    </row>
    <row r="111" spans="1:8" x14ac:dyDescent="0.5">
      <c r="A111" s="59"/>
      <c r="B111" s="133"/>
      <c r="C111" s="175"/>
      <c r="D111" s="182" t="s">
        <v>231</v>
      </c>
      <c r="E111" s="58"/>
      <c r="F111" s="67"/>
      <c r="G111" s="67"/>
      <c r="H111" s="67"/>
    </row>
    <row r="112" spans="1:8" x14ac:dyDescent="0.5">
      <c r="A112" s="59">
        <v>13</v>
      </c>
      <c r="B112" s="135" t="s">
        <v>197</v>
      </c>
      <c r="C112" s="175">
        <v>27</v>
      </c>
      <c r="D112" s="182" t="s">
        <v>232</v>
      </c>
      <c r="E112" s="58"/>
      <c r="F112" s="67"/>
      <c r="G112" s="67"/>
      <c r="H112" s="67"/>
    </row>
    <row r="113" spans="1:8" x14ac:dyDescent="0.5">
      <c r="A113" s="127"/>
      <c r="B113" s="183"/>
      <c r="C113" s="127"/>
      <c r="D113" s="184"/>
      <c r="E113" s="51"/>
      <c r="F113" s="83"/>
      <c r="G113" s="83"/>
      <c r="H113" s="83"/>
    </row>
    <row r="114" spans="1:8" x14ac:dyDescent="0.5">
      <c r="A114" s="62"/>
      <c r="B114" s="53"/>
      <c r="C114" s="62"/>
    </row>
    <row r="115" spans="1:8" x14ac:dyDescent="0.5">
      <c r="A115" s="62"/>
      <c r="B115" s="185"/>
      <c r="C115" s="62"/>
    </row>
    <row r="116" spans="1:8" x14ac:dyDescent="0.5">
      <c r="B116" s="53"/>
      <c r="C116" s="62"/>
      <c r="D116" s="186"/>
    </row>
  </sheetData>
  <mergeCells count="1">
    <mergeCell ref="A1:H1"/>
  </mergeCells>
  <pageMargins left="0.74803149606299213" right="0.18" top="0.17" bottom="0.16" header="0.17" footer="0.16"/>
  <pageSetup paperSize="9" scale="94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731"/>
  <sheetViews>
    <sheetView view="pageBreakPreview" topLeftCell="A124" zoomScale="120" zoomScaleNormal="110" zoomScaleSheetLayoutView="120" workbookViewId="0">
      <selection activeCell="L136" sqref="L136"/>
    </sheetView>
  </sheetViews>
  <sheetFormatPr defaultRowHeight="19.5" customHeight="1" x14ac:dyDescent="0.45"/>
  <cols>
    <col min="1" max="1" width="3.6640625" style="263" customWidth="1"/>
    <col min="2" max="2" width="5.6640625" style="263" customWidth="1"/>
    <col min="3" max="3" width="5.1640625" style="264" customWidth="1"/>
    <col min="4" max="4" width="30" style="264" customWidth="1"/>
    <col min="5" max="5" width="17.83203125" style="263" customWidth="1"/>
    <col min="6" max="6" width="17.5" style="264" bestFit="1" customWidth="1"/>
    <col min="7" max="7" width="9.5" style="464" customWidth="1"/>
    <col min="8" max="8" width="11.1640625" style="264" customWidth="1"/>
    <col min="9" max="9" width="4" style="189" customWidth="1"/>
    <col min="10" max="11" width="20" style="264" customWidth="1"/>
    <col min="12" max="12" width="10.5" style="263" customWidth="1"/>
    <col min="13" max="13" width="10.6640625" style="264" customWidth="1"/>
    <col min="14" max="14" width="9.33203125" style="263" customWidth="1"/>
    <col min="15" max="16" width="6.6640625" style="465" customWidth="1"/>
    <col min="17" max="17" width="28.1640625" style="309" customWidth="1"/>
    <col min="18" max="16384" width="9.33203125" style="188"/>
  </cols>
  <sheetData>
    <row r="1" spans="1:17" ht="20.25" customHeight="1" x14ac:dyDescent="0.45">
      <c r="A1" s="187" t="s">
        <v>233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</row>
    <row r="2" spans="1:17" ht="20.25" customHeight="1" x14ac:dyDescent="0.45">
      <c r="A2" s="189"/>
      <c r="B2" s="189"/>
      <c r="C2" s="188"/>
      <c r="D2" s="190"/>
      <c r="E2" s="189"/>
      <c r="F2" s="188"/>
      <c r="G2" s="191"/>
      <c r="H2" s="192" t="s">
        <v>234</v>
      </c>
      <c r="I2" s="193"/>
      <c r="J2" s="194">
        <v>242370</v>
      </c>
      <c r="K2" s="195"/>
      <c r="L2" s="189"/>
      <c r="M2" s="188"/>
      <c r="N2" s="189"/>
      <c r="O2" s="196"/>
      <c r="P2" s="196"/>
      <c r="Q2" s="197"/>
    </row>
    <row r="3" spans="1:17" ht="20.25" customHeight="1" x14ac:dyDescent="0.45">
      <c r="A3" s="187" t="s">
        <v>235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</row>
    <row r="4" spans="1:17" ht="19.5" customHeight="1" x14ac:dyDescent="0.45">
      <c r="A4" s="198"/>
      <c r="B4" s="199"/>
      <c r="C4" s="200"/>
      <c r="D4" s="201"/>
      <c r="E4" s="202"/>
      <c r="F4" s="198"/>
      <c r="G4" s="203"/>
      <c r="H4" s="198"/>
      <c r="I4" s="198"/>
      <c r="J4" s="198"/>
      <c r="K4" s="203"/>
      <c r="L4" s="204"/>
      <c r="M4" s="198"/>
      <c r="N4" s="199"/>
      <c r="O4" s="205"/>
      <c r="P4" s="205"/>
      <c r="Q4" s="206">
        <f>J2</f>
        <v>242370</v>
      </c>
    </row>
    <row r="5" spans="1:17" ht="19.5" customHeight="1" x14ac:dyDescent="0.45">
      <c r="A5" s="207" t="s">
        <v>236</v>
      </c>
      <c r="B5" s="207" t="s">
        <v>237</v>
      </c>
      <c r="C5" s="208" t="s">
        <v>238</v>
      </c>
      <c r="D5" s="209"/>
      <c r="E5" s="207"/>
      <c r="F5" s="208"/>
      <c r="G5" s="210"/>
      <c r="H5" s="207"/>
      <c r="I5" s="211" t="s">
        <v>239</v>
      </c>
      <c r="J5" s="212"/>
      <c r="K5" s="213"/>
      <c r="L5" s="214"/>
      <c r="M5" s="213"/>
      <c r="N5" s="214" t="s">
        <v>240</v>
      </c>
      <c r="O5" s="215" t="s">
        <v>241</v>
      </c>
      <c r="P5" s="215"/>
      <c r="Q5" s="209" t="s">
        <v>242</v>
      </c>
    </row>
    <row r="6" spans="1:17" ht="19.5" customHeight="1" x14ac:dyDescent="0.45">
      <c r="A6" s="216" t="s">
        <v>243</v>
      </c>
      <c r="B6" s="216" t="s">
        <v>244</v>
      </c>
      <c r="C6" s="217" t="s">
        <v>245</v>
      </c>
      <c r="D6" s="218" t="s">
        <v>246</v>
      </c>
      <c r="E6" s="219" t="s">
        <v>247</v>
      </c>
      <c r="F6" s="217" t="s">
        <v>248</v>
      </c>
      <c r="G6" s="220" t="s">
        <v>12</v>
      </c>
      <c r="H6" s="216" t="s">
        <v>249</v>
      </c>
      <c r="I6" s="221" t="s">
        <v>250</v>
      </c>
      <c r="J6" s="222"/>
      <c r="K6" s="218" t="s">
        <v>251</v>
      </c>
      <c r="L6" s="223" t="s">
        <v>252</v>
      </c>
      <c r="M6" s="218" t="s">
        <v>253</v>
      </c>
      <c r="N6" s="223" t="s">
        <v>254</v>
      </c>
      <c r="O6" s="224" t="s">
        <v>255</v>
      </c>
      <c r="P6" s="224"/>
      <c r="Q6" s="222" t="s">
        <v>256</v>
      </c>
    </row>
    <row r="7" spans="1:17" ht="19.5" customHeight="1" x14ac:dyDescent="0.45">
      <c r="A7" s="216" t="s">
        <v>14</v>
      </c>
      <c r="B7" s="216" t="s">
        <v>257</v>
      </c>
      <c r="C7" s="217" t="s">
        <v>237</v>
      </c>
      <c r="D7" s="223" t="s">
        <v>258</v>
      </c>
      <c r="E7" s="216" t="s">
        <v>259</v>
      </c>
      <c r="F7" s="218" t="s">
        <v>260</v>
      </c>
      <c r="G7" s="225" t="s">
        <v>261</v>
      </c>
      <c r="H7" s="216" t="s">
        <v>262</v>
      </c>
      <c r="I7" s="216"/>
      <c r="J7" s="222" t="s">
        <v>263</v>
      </c>
      <c r="K7" s="226"/>
      <c r="L7" s="223" t="s">
        <v>264</v>
      </c>
      <c r="M7" s="218" t="s">
        <v>265</v>
      </c>
      <c r="N7" s="223" t="s">
        <v>266</v>
      </c>
      <c r="O7" s="227" t="s">
        <v>267</v>
      </c>
      <c r="P7" s="228" t="s">
        <v>268</v>
      </c>
      <c r="Q7" s="229" t="s">
        <v>269</v>
      </c>
    </row>
    <row r="8" spans="1:17" ht="19.5" customHeight="1" x14ac:dyDescent="0.45">
      <c r="A8" s="230"/>
      <c r="B8" s="231" t="s">
        <v>270</v>
      </c>
      <c r="C8" s="232" t="s">
        <v>271</v>
      </c>
      <c r="D8" s="233" t="s">
        <v>272</v>
      </c>
      <c r="E8" s="230"/>
      <c r="F8" s="234"/>
      <c r="G8" s="235"/>
      <c r="H8" s="230"/>
      <c r="I8" s="236" t="s">
        <v>273</v>
      </c>
      <c r="J8" s="237"/>
      <c r="K8" s="238"/>
      <c r="L8" s="233"/>
      <c r="M8" s="239"/>
      <c r="N8" s="233"/>
      <c r="O8" s="240" t="s">
        <v>274</v>
      </c>
      <c r="P8" s="241" t="s">
        <v>275</v>
      </c>
      <c r="Q8" s="242" t="s">
        <v>276</v>
      </c>
    </row>
    <row r="9" spans="1:17" ht="19.5" customHeight="1" x14ac:dyDescent="0.45">
      <c r="A9" s="243"/>
      <c r="B9" s="243"/>
      <c r="C9" s="244"/>
      <c r="D9" s="245" t="s">
        <v>18</v>
      </c>
      <c r="E9" s="189"/>
      <c r="F9" s="246"/>
      <c r="G9" s="225"/>
      <c r="H9" s="247"/>
      <c r="I9" s="211"/>
      <c r="J9" s="222"/>
      <c r="K9" s="226"/>
      <c r="L9" s="223"/>
      <c r="M9" s="248"/>
      <c r="N9" s="223"/>
      <c r="O9" s="249"/>
      <c r="P9" s="250"/>
      <c r="Q9" s="209"/>
    </row>
    <row r="10" spans="1:17" ht="19.5" customHeight="1" x14ac:dyDescent="0.45">
      <c r="A10" s="247"/>
      <c r="B10" s="251"/>
      <c r="C10" s="252"/>
      <c r="D10" s="252" t="s">
        <v>19</v>
      </c>
      <c r="E10" s="189"/>
      <c r="F10" s="246"/>
      <c r="G10" s="225"/>
      <c r="H10" s="247"/>
      <c r="I10" s="247"/>
      <c r="J10" s="222"/>
      <c r="K10" s="226"/>
      <c r="L10" s="223"/>
      <c r="M10" s="248"/>
      <c r="N10" s="251"/>
      <c r="O10" s="249"/>
      <c r="P10" s="250"/>
      <c r="Q10" s="253"/>
    </row>
    <row r="11" spans="1:17" ht="19.5" customHeight="1" x14ac:dyDescent="0.45">
      <c r="A11" s="247">
        <v>1</v>
      </c>
      <c r="B11" s="251">
        <v>11</v>
      </c>
      <c r="C11" s="226" t="s">
        <v>277</v>
      </c>
      <c r="D11" s="253" t="s">
        <v>278</v>
      </c>
      <c r="E11" s="254" t="s">
        <v>279</v>
      </c>
      <c r="F11" s="246" t="s">
        <v>280</v>
      </c>
      <c r="G11" s="225">
        <v>24.35</v>
      </c>
      <c r="H11" s="247" t="s">
        <v>281</v>
      </c>
      <c r="I11" s="255">
        <v>1</v>
      </c>
      <c r="J11" s="256">
        <v>1474671000</v>
      </c>
      <c r="K11" s="226" t="s">
        <v>282</v>
      </c>
      <c r="L11" s="257">
        <v>240847</v>
      </c>
      <c r="M11" s="257">
        <v>241927</v>
      </c>
      <c r="N11" s="258" t="s">
        <v>283</v>
      </c>
      <c r="O11" s="259">
        <v>4.16</v>
      </c>
      <c r="P11" s="260">
        <v>99.623000000000005</v>
      </c>
      <c r="Q11" s="253">
        <v>2559</v>
      </c>
    </row>
    <row r="12" spans="1:17" ht="19.5" customHeight="1" x14ac:dyDescent="0.45">
      <c r="A12" s="247"/>
      <c r="B12" s="251"/>
      <c r="C12" s="252"/>
      <c r="D12" s="188" t="s">
        <v>284</v>
      </c>
      <c r="E12" s="251" t="s">
        <v>285</v>
      </c>
      <c r="F12" s="246" t="s">
        <v>286</v>
      </c>
      <c r="G12" s="225"/>
      <c r="H12" s="261">
        <v>240846</v>
      </c>
      <c r="I12" s="255">
        <v>2</v>
      </c>
      <c r="J12" s="256">
        <v>1474672618</v>
      </c>
      <c r="K12" s="226" t="s">
        <v>287</v>
      </c>
      <c r="L12" s="223"/>
      <c r="M12" s="257">
        <v>242315</v>
      </c>
      <c r="N12" s="262">
        <v>1469</v>
      </c>
      <c r="O12" s="249">
        <v>2.6030000000000002</v>
      </c>
      <c r="P12" s="249">
        <v>100</v>
      </c>
      <c r="Q12" s="253" t="s">
        <v>288</v>
      </c>
    </row>
    <row r="13" spans="1:17" ht="19.5" customHeight="1" x14ac:dyDescent="0.45">
      <c r="A13" s="247"/>
      <c r="B13" s="251"/>
      <c r="C13" s="252"/>
      <c r="D13" s="226" t="s">
        <v>289</v>
      </c>
      <c r="E13" s="223"/>
      <c r="F13" s="246"/>
      <c r="G13" s="225"/>
      <c r="H13" s="247"/>
      <c r="I13" s="255">
        <v>3</v>
      </c>
      <c r="J13" s="256">
        <v>1474695000</v>
      </c>
      <c r="K13" s="226"/>
      <c r="M13" s="257">
        <v>242355</v>
      </c>
      <c r="N13" s="262">
        <v>1509</v>
      </c>
      <c r="O13" s="249"/>
      <c r="P13" s="250"/>
      <c r="Q13" s="253"/>
    </row>
    <row r="14" spans="1:17" ht="19.5" customHeight="1" x14ac:dyDescent="0.45">
      <c r="A14" s="247"/>
      <c r="B14" s="251"/>
      <c r="C14" s="252"/>
      <c r="E14" s="223"/>
      <c r="F14" s="246"/>
      <c r="G14" s="225"/>
      <c r="H14" s="247"/>
      <c r="I14" s="255"/>
      <c r="J14" s="265"/>
      <c r="K14" s="226"/>
      <c r="L14" s="253" t="s">
        <v>290</v>
      </c>
      <c r="M14" s="248"/>
      <c r="N14" s="251"/>
      <c r="O14" s="249"/>
      <c r="P14" s="250"/>
      <c r="Q14" s="253"/>
    </row>
    <row r="15" spans="1:17" ht="9.75" customHeight="1" x14ac:dyDescent="0.45">
      <c r="A15" s="247"/>
      <c r="B15" s="251"/>
      <c r="C15" s="252"/>
      <c r="E15" s="223"/>
      <c r="F15" s="246"/>
      <c r="G15" s="225"/>
      <c r="H15" s="247"/>
      <c r="I15" s="255"/>
      <c r="J15" s="265"/>
      <c r="K15" s="226"/>
      <c r="L15" s="253"/>
      <c r="M15" s="248"/>
      <c r="N15" s="251"/>
      <c r="O15" s="249"/>
      <c r="P15" s="250"/>
      <c r="Q15" s="253"/>
    </row>
    <row r="16" spans="1:17" ht="19.5" customHeight="1" x14ac:dyDescent="0.45">
      <c r="A16" s="247">
        <v>2</v>
      </c>
      <c r="B16" s="251">
        <v>121</v>
      </c>
      <c r="C16" s="226" t="s">
        <v>277</v>
      </c>
      <c r="D16" s="253" t="s">
        <v>291</v>
      </c>
      <c r="E16" s="254" t="s">
        <v>279</v>
      </c>
      <c r="F16" s="246" t="s">
        <v>292</v>
      </c>
      <c r="G16" s="225">
        <v>7.69</v>
      </c>
      <c r="H16" s="247" t="s">
        <v>293</v>
      </c>
      <c r="I16" s="255">
        <v>1</v>
      </c>
      <c r="J16" s="256">
        <v>288751000</v>
      </c>
      <c r="K16" s="226" t="s">
        <v>294</v>
      </c>
      <c r="L16" s="257">
        <v>241459</v>
      </c>
      <c r="M16" s="257">
        <v>242088</v>
      </c>
      <c r="N16" s="258">
        <v>630</v>
      </c>
      <c r="O16" s="259">
        <v>5.0129999999999999</v>
      </c>
      <c r="P16" s="260">
        <v>100</v>
      </c>
      <c r="Q16" s="253">
        <v>2561</v>
      </c>
    </row>
    <row r="17" spans="1:17" ht="19.5" customHeight="1" x14ac:dyDescent="0.45">
      <c r="A17" s="247"/>
      <c r="B17" s="251"/>
      <c r="C17" s="226"/>
      <c r="D17" s="226" t="s">
        <v>295</v>
      </c>
      <c r="E17" s="251" t="s">
        <v>296</v>
      </c>
      <c r="F17" s="246" t="s">
        <v>297</v>
      </c>
      <c r="G17" s="225"/>
      <c r="H17" s="261">
        <v>241458</v>
      </c>
      <c r="I17" s="255">
        <v>2</v>
      </c>
      <c r="J17" s="256">
        <v>364999475.80000001</v>
      </c>
      <c r="K17" s="226"/>
      <c r="L17" s="257"/>
      <c r="M17" s="257">
        <v>242238</v>
      </c>
      <c r="N17" s="258">
        <v>781</v>
      </c>
      <c r="O17" s="249">
        <v>4.1000000000000002E-2</v>
      </c>
      <c r="P17" s="249">
        <v>100</v>
      </c>
      <c r="Q17" s="253" t="s">
        <v>298</v>
      </c>
    </row>
    <row r="18" spans="1:17" ht="19.5" customHeight="1" x14ac:dyDescent="0.45">
      <c r="A18" s="247"/>
      <c r="B18" s="251"/>
      <c r="C18" s="252"/>
      <c r="D18" s="226" t="s">
        <v>299</v>
      </c>
      <c r="E18" s="193"/>
      <c r="F18" s="246"/>
      <c r="G18" s="225"/>
      <c r="H18" s="247"/>
      <c r="I18" s="255">
        <v>3</v>
      </c>
      <c r="J18" s="266">
        <v>365000000</v>
      </c>
      <c r="K18" s="226"/>
      <c r="M18" s="257">
        <v>242271</v>
      </c>
      <c r="N18" s="251">
        <v>814</v>
      </c>
      <c r="O18" s="249"/>
      <c r="P18" s="250"/>
      <c r="Q18" s="253" t="s">
        <v>300</v>
      </c>
    </row>
    <row r="19" spans="1:17" ht="19.5" customHeight="1" x14ac:dyDescent="0.45">
      <c r="A19" s="247"/>
      <c r="B19" s="251"/>
      <c r="C19" s="252"/>
      <c r="D19" s="246" t="s">
        <v>301</v>
      </c>
      <c r="E19" s="223"/>
      <c r="F19" s="246"/>
      <c r="G19" s="225"/>
      <c r="H19" s="247"/>
      <c r="I19" s="247"/>
      <c r="J19" s="267"/>
      <c r="K19" s="226"/>
      <c r="L19" s="253" t="s">
        <v>290</v>
      </c>
      <c r="M19" s="257"/>
      <c r="N19" s="251"/>
      <c r="O19" s="249"/>
      <c r="P19" s="250"/>
      <c r="Q19" s="253"/>
    </row>
    <row r="20" spans="1:17" ht="19.5" customHeight="1" x14ac:dyDescent="0.45">
      <c r="A20" s="247"/>
      <c r="B20" s="251"/>
      <c r="C20" s="252"/>
      <c r="D20" s="226" t="s">
        <v>302</v>
      </c>
      <c r="E20" s="223"/>
      <c r="F20" s="246"/>
      <c r="G20" s="225"/>
      <c r="H20" s="247"/>
      <c r="I20" s="247"/>
      <c r="J20" s="267"/>
      <c r="K20" s="226"/>
      <c r="M20" s="248"/>
      <c r="N20" s="251"/>
      <c r="O20" s="249"/>
      <c r="P20" s="250"/>
      <c r="Q20" s="268"/>
    </row>
    <row r="21" spans="1:17" ht="18" customHeight="1" x14ac:dyDescent="0.45">
      <c r="A21" s="247"/>
      <c r="B21" s="251"/>
      <c r="C21" s="252"/>
      <c r="D21" s="252"/>
      <c r="E21" s="193"/>
      <c r="F21" s="246"/>
      <c r="G21" s="225"/>
      <c r="H21" s="247"/>
      <c r="I21" s="247"/>
      <c r="J21" s="267"/>
      <c r="K21" s="226"/>
      <c r="L21" s="223"/>
      <c r="M21" s="248"/>
      <c r="N21" s="251"/>
      <c r="O21" s="249"/>
      <c r="P21" s="250"/>
      <c r="Q21" s="268"/>
    </row>
    <row r="22" spans="1:17" ht="19.5" customHeight="1" x14ac:dyDescent="0.45">
      <c r="A22" s="247">
        <v>3</v>
      </c>
      <c r="B22" s="251">
        <v>121</v>
      </c>
      <c r="C22" s="226" t="s">
        <v>277</v>
      </c>
      <c r="D22" s="226" t="s">
        <v>291</v>
      </c>
      <c r="E22" s="269" t="s">
        <v>279</v>
      </c>
      <c r="F22" s="246" t="s">
        <v>297</v>
      </c>
      <c r="G22" s="225">
        <v>8.6440000000000001</v>
      </c>
      <c r="H22" s="247" t="s">
        <v>303</v>
      </c>
      <c r="I22" s="255">
        <v>1</v>
      </c>
      <c r="J22" s="266">
        <v>328240000</v>
      </c>
      <c r="K22" s="226" t="s">
        <v>304</v>
      </c>
      <c r="L22" s="257">
        <v>241459</v>
      </c>
      <c r="M22" s="257">
        <v>242208</v>
      </c>
      <c r="N22" s="258">
        <v>750</v>
      </c>
      <c r="O22" s="259">
        <v>0.11899999999999999</v>
      </c>
      <c r="P22" s="260">
        <v>68.55</v>
      </c>
      <c r="Q22" s="268">
        <v>2561</v>
      </c>
    </row>
    <row r="23" spans="1:17" ht="19.5" customHeight="1" x14ac:dyDescent="0.45">
      <c r="A23" s="247"/>
      <c r="B23" s="251"/>
      <c r="C23" s="226"/>
      <c r="D23" s="226" t="s">
        <v>295</v>
      </c>
      <c r="E23" s="267" t="s">
        <v>305</v>
      </c>
      <c r="F23" s="246" t="s">
        <v>306</v>
      </c>
      <c r="G23" s="225"/>
      <c r="H23" s="261">
        <v>241458</v>
      </c>
      <c r="I23" s="255">
        <v>2</v>
      </c>
      <c r="J23" s="266">
        <v>414998855</v>
      </c>
      <c r="K23" s="226" t="s">
        <v>287</v>
      </c>
      <c r="L23" s="257"/>
      <c r="M23" s="257">
        <v>242426</v>
      </c>
      <c r="N23" s="258">
        <v>970</v>
      </c>
      <c r="O23" s="270">
        <v>9.99</v>
      </c>
      <c r="P23" s="271">
        <v>97.838999999999999</v>
      </c>
      <c r="Q23" s="268"/>
    </row>
    <row r="24" spans="1:17" ht="19.5" customHeight="1" x14ac:dyDescent="0.45">
      <c r="A24" s="247"/>
      <c r="B24" s="251"/>
      <c r="C24" s="252"/>
      <c r="D24" s="226" t="s">
        <v>307</v>
      </c>
      <c r="E24" s="193"/>
      <c r="F24" s="246"/>
      <c r="G24" s="225"/>
      <c r="H24" s="247"/>
      <c r="I24" s="255">
        <v>3</v>
      </c>
      <c r="J24" s="266">
        <v>415000000</v>
      </c>
      <c r="K24" s="226"/>
      <c r="L24" s="253" t="s">
        <v>290</v>
      </c>
      <c r="M24" s="248"/>
      <c r="N24" s="251"/>
      <c r="O24" s="249"/>
      <c r="P24" s="250"/>
      <c r="Q24" s="268"/>
    </row>
    <row r="25" spans="1:17" ht="19.5" customHeight="1" x14ac:dyDescent="0.45">
      <c r="A25" s="247"/>
      <c r="B25" s="251"/>
      <c r="C25" s="252"/>
      <c r="D25" s="226" t="s">
        <v>301</v>
      </c>
      <c r="E25" s="193"/>
      <c r="F25" s="246"/>
      <c r="G25" s="225"/>
      <c r="H25" s="247"/>
      <c r="I25" s="247"/>
      <c r="J25" s="189"/>
      <c r="K25" s="226"/>
      <c r="L25" s="223"/>
      <c r="M25" s="248"/>
      <c r="N25" s="251"/>
      <c r="O25" s="249"/>
      <c r="P25" s="250"/>
      <c r="Q25" s="253"/>
    </row>
    <row r="26" spans="1:17" ht="19.5" customHeight="1" x14ac:dyDescent="0.45">
      <c r="A26" s="247"/>
      <c r="B26" s="251"/>
      <c r="C26" s="252"/>
      <c r="D26" s="226" t="s">
        <v>308</v>
      </c>
      <c r="E26" s="193"/>
      <c r="F26" s="246"/>
      <c r="G26" s="225"/>
      <c r="H26" s="247"/>
      <c r="I26" s="247"/>
      <c r="J26" s="189"/>
      <c r="K26" s="226"/>
      <c r="L26" s="223"/>
      <c r="M26" s="248"/>
      <c r="N26" s="251"/>
      <c r="O26" s="249"/>
      <c r="P26" s="250"/>
      <c r="Q26" s="268"/>
    </row>
    <row r="27" spans="1:17" ht="15.75" customHeight="1" x14ac:dyDescent="0.45">
      <c r="A27" s="247"/>
      <c r="B27" s="251"/>
      <c r="C27" s="252"/>
      <c r="D27" s="252"/>
      <c r="E27" s="193"/>
      <c r="F27" s="246"/>
      <c r="G27" s="225"/>
      <c r="H27" s="247"/>
      <c r="I27" s="247"/>
      <c r="J27" s="189"/>
      <c r="K27" s="226"/>
      <c r="L27" s="223"/>
      <c r="M27" s="248"/>
      <c r="N27" s="251"/>
      <c r="O27" s="249"/>
      <c r="P27" s="250"/>
      <c r="Q27" s="268"/>
    </row>
    <row r="28" spans="1:17" ht="19.5" customHeight="1" x14ac:dyDescent="0.45">
      <c r="A28" s="247">
        <v>4</v>
      </c>
      <c r="B28" s="247">
        <v>319</v>
      </c>
      <c r="C28" s="247" t="s">
        <v>277</v>
      </c>
      <c r="D28" s="226" t="s">
        <v>309</v>
      </c>
      <c r="E28" s="272" t="s">
        <v>310</v>
      </c>
      <c r="F28" s="273" t="s">
        <v>311</v>
      </c>
      <c r="G28" s="274">
        <v>6.7</v>
      </c>
      <c r="H28" s="275" t="s">
        <v>312</v>
      </c>
      <c r="I28" s="276">
        <v>1</v>
      </c>
      <c r="J28" s="277">
        <v>299862000</v>
      </c>
      <c r="K28" s="226" t="s">
        <v>313</v>
      </c>
      <c r="L28" s="278">
        <v>241459</v>
      </c>
      <c r="M28" s="278">
        <v>242178</v>
      </c>
      <c r="N28" s="251">
        <v>720</v>
      </c>
      <c r="O28" s="279">
        <v>1.0940000000000001</v>
      </c>
      <c r="P28" s="279">
        <v>95.108000000000004</v>
      </c>
      <c r="Q28" s="268">
        <v>2561</v>
      </c>
    </row>
    <row r="29" spans="1:17" ht="19.5" customHeight="1" x14ac:dyDescent="0.45">
      <c r="A29" s="247"/>
      <c r="B29" s="247"/>
      <c r="C29" s="247"/>
      <c r="D29" s="226" t="s">
        <v>314</v>
      </c>
      <c r="E29" s="189" t="s">
        <v>315</v>
      </c>
      <c r="F29" s="273" t="s">
        <v>316</v>
      </c>
      <c r="G29" s="274"/>
      <c r="H29" s="261">
        <v>241458</v>
      </c>
      <c r="I29" s="276">
        <v>2</v>
      </c>
      <c r="J29" s="277">
        <v>404943247.39999998</v>
      </c>
      <c r="K29" s="280"/>
      <c r="L29" s="278"/>
      <c r="M29" s="278"/>
      <c r="N29" s="267"/>
      <c r="O29" s="249">
        <v>0</v>
      </c>
      <c r="P29" s="249">
        <v>100</v>
      </c>
      <c r="Q29" s="268" t="s">
        <v>317</v>
      </c>
    </row>
    <row r="30" spans="1:17" ht="19.5" customHeight="1" x14ac:dyDescent="0.45">
      <c r="A30" s="247"/>
      <c r="B30" s="247"/>
      <c r="C30" s="247"/>
      <c r="D30" s="226" t="s">
        <v>318</v>
      </c>
      <c r="E30" s="281"/>
      <c r="F30" s="273"/>
      <c r="G30" s="274"/>
      <c r="H30" s="275"/>
      <c r="I30" s="276">
        <v>3</v>
      </c>
      <c r="J30" s="277">
        <v>405000000</v>
      </c>
      <c r="K30" s="216"/>
      <c r="L30" s="278"/>
      <c r="M30" s="278"/>
      <c r="N30" s="267"/>
      <c r="O30" s="279"/>
      <c r="P30" s="279"/>
      <c r="Q30" s="253" t="s">
        <v>319</v>
      </c>
    </row>
    <row r="31" spans="1:17" ht="19.5" customHeight="1" x14ac:dyDescent="0.45">
      <c r="A31" s="247"/>
      <c r="B31" s="247"/>
      <c r="C31" s="247"/>
      <c r="D31" s="246" t="s">
        <v>320</v>
      </c>
      <c r="E31" s="281"/>
      <c r="F31" s="273"/>
      <c r="G31" s="274"/>
      <c r="H31" s="275"/>
      <c r="I31" s="276"/>
      <c r="J31" s="282"/>
      <c r="K31" s="226"/>
      <c r="L31" s="278"/>
      <c r="M31" s="278"/>
      <c r="N31" s="267"/>
      <c r="O31" s="279"/>
      <c r="P31" s="279"/>
      <c r="Q31" s="268"/>
    </row>
    <row r="32" spans="1:17" ht="15.75" customHeight="1" x14ac:dyDescent="0.45">
      <c r="A32" s="247"/>
      <c r="B32" s="247"/>
      <c r="C32" s="247"/>
      <c r="D32" s="246"/>
      <c r="E32" s="281"/>
      <c r="F32" s="273"/>
      <c r="G32" s="274"/>
      <c r="H32" s="275"/>
      <c r="I32" s="276"/>
      <c r="J32" s="282"/>
      <c r="K32" s="280"/>
      <c r="L32" s="278"/>
      <c r="M32" s="278"/>
      <c r="N32" s="267"/>
      <c r="O32" s="279"/>
      <c r="P32" s="279"/>
      <c r="Q32" s="268"/>
    </row>
    <row r="33" spans="1:85" ht="19.5" customHeight="1" x14ac:dyDescent="0.45">
      <c r="A33" s="247">
        <v>5</v>
      </c>
      <c r="B33" s="247">
        <v>319</v>
      </c>
      <c r="C33" s="247" t="s">
        <v>277</v>
      </c>
      <c r="D33" s="226" t="s">
        <v>309</v>
      </c>
      <c r="E33" s="281" t="s">
        <v>310</v>
      </c>
      <c r="F33" s="273" t="s">
        <v>321</v>
      </c>
      <c r="G33" s="274">
        <v>5.8</v>
      </c>
      <c r="H33" s="275" t="s">
        <v>322</v>
      </c>
      <c r="I33" s="276">
        <v>1</v>
      </c>
      <c r="J33" s="277">
        <v>286168961</v>
      </c>
      <c r="K33" s="226" t="s">
        <v>313</v>
      </c>
      <c r="L33" s="257">
        <v>241468</v>
      </c>
      <c r="M33" s="257">
        <v>242157</v>
      </c>
      <c r="N33" s="251">
        <v>690</v>
      </c>
      <c r="O33" s="279">
        <v>4.6079999999999997</v>
      </c>
      <c r="P33" s="279">
        <v>65.105999999999995</v>
      </c>
      <c r="Q33" s="268">
        <v>2561</v>
      </c>
    </row>
    <row r="34" spans="1:85" ht="19.5" customHeight="1" x14ac:dyDescent="0.45">
      <c r="A34" s="247"/>
      <c r="B34" s="247"/>
      <c r="C34" s="247"/>
      <c r="D34" s="246" t="s">
        <v>323</v>
      </c>
      <c r="E34" s="247" t="s">
        <v>315</v>
      </c>
      <c r="F34" s="273" t="s">
        <v>324</v>
      </c>
      <c r="G34" s="274"/>
      <c r="H34" s="261">
        <v>241467</v>
      </c>
      <c r="I34" s="276">
        <v>2</v>
      </c>
      <c r="J34" s="277">
        <v>386993992.30000001</v>
      </c>
      <c r="K34" s="226"/>
      <c r="L34" s="278"/>
      <c r="M34" s="278"/>
      <c r="N34" s="267"/>
      <c r="O34" s="249">
        <v>0</v>
      </c>
      <c r="P34" s="249">
        <v>100</v>
      </c>
      <c r="Q34" s="253" t="s">
        <v>325</v>
      </c>
    </row>
    <row r="35" spans="1:85" ht="19.5" customHeight="1" x14ac:dyDescent="0.45">
      <c r="A35" s="251"/>
      <c r="B35" s="251"/>
      <c r="C35" s="251"/>
      <c r="D35" s="226" t="s">
        <v>318</v>
      </c>
      <c r="E35" s="254"/>
      <c r="F35" s="253"/>
      <c r="G35" s="274"/>
      <c r="H35" s="275"/>
      <c r="I35" s="276">
        <v>3</v>
      </c>
      <c r="J35" s="277">
        <v>387000000</v>
      </c>
      <c r="K35" s="226"/>
      <c r="L35" s="278"/>
      <c r="M35" s="278"/>
      <c r="N35" s="251"/>
      <c r="O35" s="279"/>
      <c r="P35" s="279"/>
      <c r="Q35" s="253"/>
    </row>
    <row r="36" spans="1:85" s="292" customFormat="1" ht="19.5" customHeight="1" x14ac:dyDescent="0.45">
      <c r="A36" s="283"/>
      <c r="B36" s="283"/>
      <c r="C36" s="283"/>
      <c r="D36" s="238" t="s">
        <v>326</v>
      </c>
      <c r="E36" s="284"/>
      <c r="F36" s="285"/>
      <c r="G36" s="286"/>
      <c r="H36" s="287"/>
      <c r="I36" s="288"/>
      <c r="J36" s="289"/>
      <c r="K36" s="238"/>
      <c r="L36" s="290"/>
      <c r="M36" s="290"/>
      <c r="N36" s="283"/>
      <c r="O36" s="291"/>
      <c r="P36" s="291"/>
      <c r="Q36" s="285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188"/>
      <c r="AQ36" s="188"/>
      <c r="AR36" s="188"/>
      <c r="AS36" s="188"/>
      <c r="AT36" s="188"/>
      <c r="AU36" s="188"/>
      <c r="AV36" s="188"/>
      <c r="AW36" s="188"/>
      <c r="AX36" s="188"/>
      <c r="AY36" s="188"/>
      <c r="AZ36" s="188"/>
      <c r="BA36" s="188"/>
      <c r="BB36" s="188"/>
      <c r="BC36" s="188"/>
      <c r="BD36" s="188"/>
      <c r="BE36" s="188"/>
      <c r="BF36" s="188"/>
      <c r="BG36" s="188"/>
      <c r="BH36" s="188"/>
      <c r="BI36" s="188"/>
      <c r="BJ36" s="188"/>
      <c r="BK36" s="188"/>
      <c r="BL36" s="188"/>
      <c r="BM36" s="188"/>
      <c r="BN36" s="188"/>
      <c r="BO36" s="188"/>
      <c r="BP36" s="188"/>
      <c r="BQ36" s="188"/>
      <c r="BR36" s="188"/>
      <c r="BS36" s="188"/>
      <c r="BT36" s="188"/>
      <c r="BU36" s="188"/>
      <c r="BV36" s="188"/>
      <c r="BW36" s="188"/>
      <c r="BX36" s="188"/>
      <c r="BY36" s="188"/>
      <c r="BZ36" s="188"/>
      <c r="CA36" s="188"/>
      <c r="CB36" s="188"/>
      <c r="CC36" s="188"/>
      <c r="CD36" s="188"/>
      <c r="CE36" s="188"/>
      <c r="CF36" s="188"/>
      <c r="CG36" s="188"/>
    </row>
    <row r="37" spans="1:85" ht="19.5" customHeight="1" x14ac:dyDescent="0.45">
      <c r="A37" s="247">
        <v>6</v>
      </c>
      <c r="B37" s="247">
        <v>319</v>
      </c>
      <c r="C37" s="247" t="s">
        <v>277</v>
      </c>
      <c r="D37" s="226" t="s">
        <v>309</v>
      </c>
      <c r="E37" s="281" t="s">
        <v>310</v>
      </c>
      <c r="F37" s="253" t="s">
        <v>327</v>
      </c>
      <c r="G37" s="274">
        <v>6</v>
      </c>
      <c r="H37" s="278" t="s">
        <v>328</v>
      </c>
      <c r="I37" s="276">
        <v>1</v>
      </c>
      <c r="J37" s="277">
        <v>283411844</v>
      </c>
      <c r="K37" s="226" t="s">
        <v>329</v>
      </c>
      <c r="L37" s="278">
        <v>241517</v>
      </c>
      <c r="M37" s="278">
        <v>242295</v>
      </c>
      <c r="N37" s="251">
        <v>780</v>
      </c>
      <c r="O37" s="279">
        <v>2.1880000000000002</v>
      </c>
      <c r="P37" s="279">
        <v>92.37</v>
      </c>
      <c r="Q37" s="268">
        <v>2561</v>
      </c>
    </row>
    <row r="38" spans="1:85" ht="19.5" customHeight="1" x14ac:dyDescent="0.45">
      <c r="A38" s="247"/>
      <c r="B38" s="247"/>
      <c r="C38" s="247"/>
      <c r="D38" s="246" t="s">
        <v>330</v>
      </c>
      <c r="E38" s="247" t="s">
        <v>315</v>
      </c>
      <c r="F38" s="226" t="s">
        <v>331</v>
      </c>
      <c r="G38" s="274"/>
      <c r="H38" s="278">
        <v>241516</v>
      </c>
      <c r="I38" s="276">
        <v>2</v>
      </c>
      <c r="J38" s="277">
        <v>377938695.30000001</v>
      </c>
      <c r="K38" s="226"/>
      <c r="L38" s="278"/>
      <c r="M38" s="278">
        <v>242321</v>
      </c>
      <c r="N38" s="267">
        <v>806</v>
      </c>
      <c r="O38" s="249">
        <v>0</v>
      </c>
      <c r="P38" s="249">
        <v>100</v>
      </c>
      <c r="Q38" s="253"/>
    </row>
    <row r="39" spans="1:85" ht="19.5" customHeight="1" x14ac:dyDescent="0.45">
      <c r="A39" s="247"/>
      <c r="B39" s="247"/>
      <c r="C39" s="247"/>
      <c r="D39" s="226" t="s">
        <v>318</v>
      </c>
      <c r="E39" s="281"/>
      <c r="F39" s="226"/>
      <c r="G39" s="274"/>
      <c r="H39" s="278"/>
      <c r="I39" s="276">
        <v>3</v>
      </c>
      <c r="J39" s="277">
        <v>378000000</v>
      </c>
      <c r="K39" s="226"/>
      <c r="M39" s="278">
        <v>242346</v>
      </c>
      <c r="N39" s="267">
        <v>831</v>
      </c>
      <c r="O39" s="279"/>
      <c r="P39" s="279"/>
      <c r="Q39" s="268"/>
    </row>
    <row r="40" spans="1:85" ht="19.5" customHeight="1" x14ac:dyDescent="0.45">
      <c r="A40" s="247"/>
      <c r="B40" s="247"/>
      <c r="C40" s="247"/>
      <c r="D40" s="246" t="s">
        <v>332</v>
      </c>
      <c r="E40" s="281"/>
      <c r="F40" s="226"/>
      <c r="G40" s="274"/>
      <c r="H40" s="278"/>
      <c r="I40" s="276"/>
      <c r="J40" s="277"/>
      <c r="K40" s="226"/>
      <c r="L40" s="253" t="s">
        <v>290</v>
      </c>
      <c r="M40" s="278"/>
      <c r="N40" s="267"/>
      <c r="O40" s="279"/>
      <c r="P40" s="279"/>
      <c r="Q40" s="268"/>
    </row>
    <row r="41" spans="1:85" ht="19.5" customHeight="1" x14ac:dyDescent="0.45">
      <c r="A41" s="247"/>
      <c r="B41" s="247"/>
      <c r="C41" s="247"/>
      <c r="D41" s="246"/>
      <c r="E41" s="281"/>
      <c r="F41" s="253"/>
      <c r="G41" s="274"/>
      <c r="H41" s="278"/>
      <c r="K41" s="226"/>
      <c r="L41" s="278"/>
      <c r="M41" s="278"/>
      <c r="N41" s="267"/>
      <c r="O41" s="279"/>
      <c r="P41" s="279"/>
      <c r="Q41" s="268"/>
    </row>
    <row r="42" spans="1:85" s="264" customFormat="1" ht="19.5" customHeight="1" x14ac:dyDescent="0.45">
      <c r="A42" s="247">
        <v>7</v>
      </c>
      <c r="B42" s="247">
        <v>4169</v>
      </c>
      <c r="C42" s="247">
        <v>1</v>
      </c>
      <c r="D42" s="273" t="s">
        <v>74</v>
      </c>
      <c r="E42" s="254" t="s">
        <v>333</v>
      </c>
      <c r="F42" s="253" t="s">
        <v>334</v>
      </c>
      <c r="G42" s="274">
        <v>10.569000000000001</v>
      </c>
      <c r="H42" s="278" t="s">
        <v>335</v>
      </c>
      <c r="I42" s="276">
        <v>1</v>
      </c>
      <c r="J42" s="293">
        <v>363296000</v>
      </c>
      <c r="K42" s="253" t="s">
        <v>336</v>
      </c>
      <c r="L42" s="278">
        <v>241478</v>
      </c>
      <c r="M42" s="278">
        <v>242256</v>
      </c>
      <c r="N42" s="267">
        <v>780</v>
      </c>
      <c r="O42" s="279">
        <v>1.8000000000000682E-2</v>
      </c>
      <c r="P42" s="279">
        <v>94.028000000000006</v>
      </c>
      <c r="Q42" s="253">
        <v>2561</v>
      </c>
    </row>
    <row r="43" spans="1:85" s="264" customFormat="1" ht="19.5" customHeight="1" x14ac:dyDescent="0.45">
      <c r="A43" s="247"/>
      <c r="B43" s="247"/>
      <c r="C43" s="247"/>
      <c r="D43" s="273" t="s">
        <v>337</v>
      </c>
      <c r="E43" s="251" t="s">
        <v>338</v>
      </c>
      <c r="F43" s="253" t="s">
        <v>339</v>
      </c>
      <c r="G43" s="274"/>
      <c r="H43" s="278">
        <v>241477</v>
      </c>
      <c r="I43" s="276">
        <v>2</v>
      </c>
      <c r="J43" s="294">
        <v>459868547.19999999</v>
      </c>
      <c r="K43" s="295"/>
      <c r="L43" s="278"/>
      <c r="M43" s="278">
        <v>242289</v>
      </c>
      <c r="N43" s="267">
        <v>813</v>
      </c>
      <c r="O43" s="249">
        <v>0</v>
      </c>
      <c r="P43" s="249">
        <v>100</v>
      </c>
      <c r="Q43" s="253" t="s">
        <v>340</v>
      </c>
    </row>
    <row r="44" spans="1:85" s="264" customFormat="1" ht="19.5" customHeight="1" x14ac:dyDescent="0.45">
      <c r="A44" s="247"/>
      <c r="B44" s="247"/>
      <c r="C44" s="247"/>
      <c r="D44" s="273" t="s">
        <v>341</v>
      </c>
      <c r="E44" s="251" t="s">
        <v>342</v>
      </c>
      <c r="F44" s="253"/>
      <c r="G44" s="274"/>
      <c r="H44" s="251"/>
      <c r="I44" s="276">
        <v>3</v>
      </c>
      <c r="J44" s="294">
        <v>460000000</v>
      </c>
      <c r="K44" s="295"/>
      <c r="L44" s="253" t="s">
        <v>290</v>
      </c>
      <c r="M44" s="278"/>
      <c r="N44" s="267"/>
      <c r="O44" s="279"/>
      <c r="P44" s="279"/>
      <c r="Q44" s="253"/>
    </row>
    <row r="45" spans="1:85" s="264" customFormat="1" ht="19.5" customHeight="1" x14ac:dyDescent="0.45">
      <c r="A45" s="247"/>
      <c r="B45" s="247"/>
      <c r="C45" s="247"/>
      <c r="D45" s="273"/>
      <c r="E45" s="251"/>
      <c r="F45" s="253"/>
      <c r="G45" s="274"/>
      <c r="H45" s="251"/>
      <c r="I45" s="276"/>
      <c r="J45" s="106"/>
      <c r="K45" s="295"/>
      <c r="L45" s="278"/>
      <c r="M45" s="278"/>
      <c r="N45" s="267"/>
      <c r="O45" s="279"/>
      <c r="P45" s="279"/>
      <c r="Q45" s="253"/>
    </row>
    <row r="46" spans="1:85" s="264" customFormat="1" ht="19.5" customHeight="1" x14ac:dyDescent="0.45">
      <c r="A46" s="247"/>
      <c r="B46" s="247"/>
      <c r="C46" s="247"/>
      <c r="D46" s="273"/>
      <c r="E46" s="254"/>
      <c r="F46" s="253"/>
      <c r="G46" s="274"/>
      <c r="H46" s="251"/>
      <c r="I46" s="276"/>
      <c r="J46" s="293"/>
      <c r="K46" s="295"/>
      <c r="L46" s="278"/>
      <c r="M46" s="278"/>
      <c r="N46" s="267"/>
      <c r="O46" s="279"/>
      <c r="P46" s="279"/>
      <c r="Q46" s="253"/>
    </row>
    <row r="47" spans="1:85" s="264" customFormat="1" ht="19.5" customHeight="1" x14ac:dyDescent="0.45">
      <c r="A47" s="247">
        <v>8</v>
      </c>
      <c r="B47" s="247">
        <v>4</v>
      </c>
      <c r="C47" s="247" t="s">
        <v>277</v>
      </c>
      <c r="D47" s="273" t="s">
        <v>343</v>
      </c>
      <c r="E47" s="254" t="s">
        <v>344</v>
      </c>
      <c r="F47" s="253" t="s">
        <v>345</v>
      </c>
      <c r="G47" s="274">
        <v>28.03</v>
      </c>
      <c r="H47" s="251" t="s">
        <v>346</v>
      </c>
      <c r="I47" s="276">
        <v>1</v>
      </c>
      <c r="J47" s="296">
        <v>794200000</v>
      </c>
      <c r="K47" s="226" t="s">
        <v>347</v>
      </c>
      <c r="L47" s="278">
        <v>240808</v>
      </c>
      <c r="M47" s="278">
        <v>241708</v>
      </c>
      <c r="N47" s="267">
        <v>900</v>
      </c>
      <c r="O47" s="279">
        <v>3.4</v>
      </c>
      <c r="P47" s="279">
        <v>99.96</v>
      </c>
      <c r="Q47" s="268">
        <v>2559</v>
      </c>
    </row>
    <row r="48" spans="1:85" ht="19.5" customHeight="1" x14ac:dyDescent="0.45">
      <c r="A48" s="247"/>
      <c r="B48" s="251"/>
      <c r="C48" s="252"/>
      <c r="D48" s="253" t="s">
        <v>348</v>
      </c>
      <c r="E48" s="189" t="s">
        <v>349</v>
      </c>
      <c r="F48" s="226" t="s">
        <v>350</v>
      </c>
      <c r="G48" s="225"/>
      <c r="H48" s="278">
        <v>240807</v>
      </c>
      <c r="I48" s="297">
        <v>2</v>
      </c>
      <c r="J48" s="294">
        <v>835151409</v>
      </c>
      <c r="K48" s="226" t="s">
        <v>351</v>
      </c>
      <c r="L48" s="223"/>
      <c r="M48" s="278">
        <v>22632</v>
      </c>
      <c r="N48" s="267">
        <v>970</v>
      </c>
      <c r="O48" s="249">
        <v>0</v>
      </c>
      <c r="P48" s="249">
        <v>100</v>
      </c>
      <c r="Q48" s="268" t="s">
        <v>352</v>
      </c>
    </row>
    <row r="49" spans="1:17" ht="19.5" customHeight="1" x14ac:dyDescent="0.45">
      <c r="A49" s="247"/>
      <c r="B49" s="251"/>
      <c r="C49" s="252"/>
      <c r="D49" s="273" t="s">
        <v>353</v>
      </c>
      <c r="E49" s="223"/>
      <c r="F49" s="226" t="s">
        <v>354</v>
      </c>
      <c r="G49" s="225"/>
      <c r="H49" s="247"/>
      <c r="I49" s="297">
        <v>3</v>
      </c>
      <c r="J49" s="294">
        <v>835660000</v>
      </c>
      <c r="K49" s="298"/>
      <c r="M49" s="278">
        <v>241976</v>
      </c>
      <c r="N49" s="299">
        <v>1168</v>
      </c>
      <c r="O49" s="249"/>
      <c r="P49" s="250"/>
      <c r="Q49" s="253"/>
    </row>
    <row r="50" spans="1:17" ht="19.5" customHeight="1" x14ac:dyDescent="0.45">
      <c r="A50" s="247"/>
      <c r="B50" s="251"/>
      <c r="C50" s="252"/>
      <c r="D50" s="253" t="s">
        <v>355</v>
      </c>
      <c r="E50" s="193"/>
      <c r="F50" s="226" t="s">
        <v>356</v>
      </c>
      <c r="G50" s="225"/>
      <c r="H50" s="247"/>
      <c r="I50" s="247"/>
      <c r="J50" s="300"/>
      <c r="K50" s="298"/>
      <c r="L50" s="253"/>
      <c r="M50" s="278">
        <v>242016</v>
      </c>
      <c r="N50" s="299">
        <v>1208</v>
      </c>
      <c r="O50" s="249"/>
      <c r="P50" s="250"/>
      <c r="Q50" s="253"/>
    </row>
    <row r="51" spans="1:17" ht="19.5" customHeight="1" x14ac:dyDescent="0.45">
      <c r="A51" s="247"/>
      <c r="B51" s="251"/>
      <c r="C51" s="252"/>
      <c r="D51" s="253"/>
      <c r="E51" s="193"/>
      <c r="F51" s="226"/>
      <c r="G51" s="225"/>
      <c r="H51" s="247"/>
      <c r="I51" s="247"/>
      <c r="J51" s="300"/>
      <c r="K51" s="298"/>
      <c r="L51" s="253"/>
      <c r="M51" s="278">
        <v>242086</v>
      </c>
      <c r="N51" s="299">
        <v>1278</v>
      </c>
      <c r="O51" s="249"/>
      <c r="P51" s="250"/>
      <c r="Q51" s="253"/>
    </row>
    <row r="52" spans="1:17" ht="19.5" customHeight="1" x14ac:dyDescent="0.45">
      <c r="A52" s="247"/>
      <c r="B52" s="251"/>
      <c r="C52" s="252"/>
      <c r="D52" s="253"/>
      <c r="E52" s="193"/>
      <c r="F52" s="226"/>
      <c r="G52" s="225"/>
      <c r="H52" s="247"/>
      <c r="I52" s="247"/>
      <c r="J52" s="300"/>
      <c r="K52" s="298"/>
      <c r="L52" s="253" t="s">
        <v>290</v>
      </c>
      <c r="M52" s="248"/>
      <c r="N52" s="251"/>
      <c r="O52" s="249"/>
      <c r="P52" s="250"/>
      <c r="Q52" s="253"/>
    </row>
    <row r="53" spans="1:17" ht="19.5" customHeight="1" x14ac:dyDescent="0.45">
      <c r="A53" s="247"/>
      <c r="B53" s="251"/>
      <c r="C53" s="252"/>
      <c r="D53" s="253"/>
      <c r="E53" s="193"/>
      <c r="F53" s="226"/>
      <c r="G53" s="225"/>
      <c r="H53" s="247"/>
      <c r="I53" s="247"/>
      <c r="J53" s="300"/>
      <c r="K53" s="298"/>
      <c r="L53" s="253"/>
      <c r="M53" s="248"/>
      <c r="N53" s="251"/>
      <c r="O53" s="249"/>
      <c r="P53" s="250"/>
      <c r="Q53" s="268"/>
    </row>
    <row r="54" spans="1:17" ht="19.5" customHeight="1" x14ac:dyDescent="0.45">
      <c r="A54" s="247"/>
      <c r="B54" s="251"/>
      <c r="C54" s="252"/>
      <c r="D54" s="253"/>
      <c r="E54" s="193"/>
      <c r="F54" s="226"/>
      <c r="G54" s="225"/>
      <c r="H54" s="247"/>
      <c r="I54" s="247"/>
      <c r="J54" s="300"/>
      <c r="K54" s="298"/>
      <c r="L54" s="253"/>
      <c r="M54" s="248"/>
      <c r="N54" s="251"/>
      <c r="O54" s="249"/>
      <c r="P54" s="250"/>
      <c r="Q54" s="268"/>
    </row>
    <row r="55" spans="1:17" ht="18.95" customHeight="1" x14ac:dyDescent="0.45">
      <c r="A55" s="251">
        <v>9</v>
      </c>
      <c r="B55" s="251">
        <v>4</v>
      </c>
      <c r="C55" s="251" t="s">
        <v>277</v>
      </c>
      <c r="D55" s="253" t="s">
        <v>357</v>
      </c>
      <c r="E55" s="269" t="s">
        <v>344</v>
      </c>
      <c r="F55" s="253" t="s">
        <v>358</v>
      </c>
      <c r="G55" s="274">
        <v>10.3</v>
      </c>
      <c r="H55" s="251" t="s">
        <v>359</v>
      </c>
      <c r="I55" s="276">
        <v>1</v>
      </c>
      <c r="J55" s="294">
        <v>371700000</v>
      </c>
      <c r="K55" s="298" t="s">
        <v>360</v>
      </c>
      <c r="L55" s="278">
        <v>241482</v>
      </c>
      <c r="M55" s="278">
        <v>242081</v>
      </c>
      <c r="N55" s="251">
        <v>600</v>
      </c>
      <c r="O55" s="279">
        <v>3.4409999999999998</v>
      </c>
      <c r="P55" s="279">
        <v>99.834000000000003</v>
      </c>
      <c r="Q55" s="268">
        <v>2561</v>
      </c>
    </row>
    <row r="56" spans="1:17" ht="18.95" customHeight="1" x14ac:dyDescent="0.45">
      <c r="A56" s="251"/>
      <c r="B56" s="251"/>
      <c r="C56" s="251"/>
      <c r="D56" s="253" t="s">
        <v>361</v>
      </c>
      <c r="E56" s="251" t="s">
        <v>362</v>
      </c>
      <c r="F56" s="253" t="s">
        <v>363</v>
      </c>
      <c r="G56" s="274"/>
      <c r="H56" s="278">
        <v>241481</v>
      </c>
      <c r="I56" s="276">
        <v>2</v>
      </c>
      <c r="J56" s="294">
        <v>404006876.75</v>
      </c>
      <c r="K56" s="298"/>
      <c r="L56" s="251"/>
      <c r="M56" s="278">
        <v>242270</v>
      </c>
      <c r="N56" s="251">
        <v>790</v>
      </c>
      <c r="O56" s="249">
        <v>0</v>
      </c>
      <c r="P56" s="249">
        <v>100</v>
      </c>
      <c r="Q56" s="268" t="s">
        <v>364</v>
      </c>
    </row>
    <row r="57" spans="1:17" ht="18.95" customHeight="1" x14ac:dyDescent="0.45">
      <c r="A57" s="251"/>
      <c r="B57" s="251"/>
      <c r="C57" s="251"/>
      <c r="D57" s="273" t="s">
        <v>337</v>
      </c>
      <c r="E57" s="254"/>
      <c r="F57" s="253"/>
      <c r="G57" s="274"/>
      <c r="H57" s="246"/>
      <c r="I57" s="276">
        <v>3</v>
      </c>
      <c r="J57" s="294">
        <v>405000000</v>
      </c>
      <c r="K57" s="298"/>
      <c r="M57" s="278">
        <v>242295</v>
      </c>
      <c r="N57" s="251">
        <v>815</v>
      </c>
      <c r="O57" s="279"/>
      <c r="P57" s="279"/>
      <c r="Q57" s="253"/>
    </row>
    <row r="58" spans="1:17" ht="19.5" customHeight="1" x14ac:dyDescent="0.45">
      <c r="A58" s="247"/>
      <c r="B58" s="247"/>
      <c r="C58" s="301"/>
      <c r="D58" s="273" t="s">
        <v>365</v>
      </c>
      <c r="E58" s="251"/>
      <c r="F58" s="226"/>
      <c r="G58" s="225"/>
      <c r="H58" s="261"/>
      <c r="I58" s="297"/>
      <c r="J58" s="256"/>
      <c r="K58" s="226"/>
      <c r="L58" s="253" t="s">
        <v>290</v>
      </c>
      <c r="M58" s="248"/>
      <c r="N58" s="302"/>
      <c r="O58" s="271"/>
      <c r="P58" s="271"/>
      <c r="Q58" s="253"/>
    </row>
    <row r="59" spans="1:17" ht="18" customHeight="1" x14ac:dyDescent="0.45">
      <c r="A59" s="247"/>
      <c r="B59" s="247"/>
      <c r="C59" s="301"/>
      <c r="D59" s="273"/>
      <c r="E59" s="251"/>
      <c r="F59" s="226"/>
      <c r="G59" s="225"/>
      <c r="H59" s="261"/>
      <c r="I59" s="297"/>
      <c r="J59" s="256"/>
      <c r="K59" s="226"/>
      <c r="L59" s="223"/>
      <c r="M59" s="248"/>
      <c r="N59" s="302"/>
      <c r="O59" s="271"/>
      <c r="P59" s="271"/>
      <c r="Q59" s="253"/>
    </row>
    <row r="60" spans="1:17" s="264" customFormat="1" ht="19.5" customHeight="1" x14ac:dyDescent="0.45">
      <c r="A60" s="247">
        <v>10</v>
      </c>
      <c r="B60" s="247">
        <v>4066</v>
      </c>
      <c r="C60" s="247" t="s">
        <v>277</v>
      </c>
      <c r="D60" s="273" t="s">
        <v>366</v>
      </c>
      <c r="E60" s="254" t="s">
        <v>367</v>
      </c>
      <c r="F60" s="253" t="s">
        <v>368</v>
      </c>
      <c r="G60" s="274">
        <v>10.85</v>
      </c>
      <c r="H60" s="251" t="s">
        <v>369</v>
      </c>
      <c r="I60" s="276">
        <v>1</v>
      </c>
      <c r="J60" s="293">
        <v>245520000</v>
      </c>
      <c r="K60" s="226" t="s">
        <v>370</v>
      </c>
      <c r="L60" s="278">
        <v>241478</v>
      </c>
      <c r="M60" s="278">
        <v>242137</v>
      </c>
      <c r="N60" s="302">
        <v>660</v>
      </c>
      <c r="O60" s="279">
        <v>0.02</v>
      </c>
      <c r="P60" s="279">
        <v>99.77</v>
      </c>
      <c r="Q60" s="303">
        <v>2561</v>
      </c>
    </row>
    <row r="61" spans="1:17" s="264" customFormat="1" ht="19.5" customHeight="1" x14ac:dyDescent="0.45">
      <c r="A61" s="247"/>
      <c r="B61" s="247"/>
      <c r="C61" s="247"/>
      <c r="D61" s="273" t="s">
        <v>371</v>
      </c>
      <c r="E61" s="251" t="s">
        <v>372</v>
      </c>
      <c r="F61" s="253" t="s">
        <v>373</v>
      </c>
      <c r="G61" s="274"/>
      <c r="H61" s="278">
        <v>241477</v>
      </c>
      <c r="I61" s="276">
        <v>2</v>
      </c>
      <c r="J61" s="304">
        <v>247208888.30000001</v>
      </c>
      <c r="K61" s="226" t="s">
        <v>351</v>
      </c>
      <c r="L61" s="278"/>
      <c r="M61" s="278"/>
      <c r="N61" s="302"/>
      <c r="O61" s="249">
        <v>0.44</v>
      </c>
      <c r="P61" s="249">
        <v>100</v>
      </c>
      <c r="Q61" s="253" t="s">
        <v>374</v>
      </c>
    </row>
    <row r="62" spans="1:17" s="264" customFormat="1" ht="19.5" customHeight="1" x14ac:dyDescent="0.45">
      <c r="A62" s="247"/>
      <c r="B62" s="247"/>
      <c r="C62" s="247"/>
      <c r="D62" s="273" t="s">
        <v>375</v>
      </c>
      <c r="E62" s="254"/>
      <c r="F62" s="253" t="s">
        <v>376</v>
      </c>
      <c r="G62" s="274"/>
      <c r="H62" s="251"/>
      <c r="I62" s="276">
        <v>3</v>
      </c>
      <c r="J62" s="304">
        <v>250000000</v>
      </c>
      <c r="K62" s="295"/>
      <c r="L62" s="278"/>
      <c r="M62" s="278"/>
      <c r="N62" s="302"/>
      <c r="O62" s="279"/>
      <c r="P62" s="279"/>
      <c r="Q62" s="253"/>
    </row>
    <row r="63" spans="1:17" s="264" customFormat="1" ht="19.5" customHeight="1" x14ac:dyDescent="0.45">
      <c r="A63" s="247"/>
      <c r="B63" s="247"/>
      <c r="C63" s="247"/>
      <c r="D63" s="273" t="s">
        <v>377</v>
      </c>
      <c r="E63" s="254"/>
      <c r="F63" s="253" t="s">
        <v>378</v>
      </c>
      <c r="G63" s="274"/>
      <c r="H63" s="251"/>
      <c r="I63" s="276"/>
      <c r="J63" s="106"/>
      <c r="K63" s="295"/>
      <c r="L63" s="278"/>
      <c r="M63" s="278"/>
      <c r="N63" s="302"/>
      <c r="O63" s="279"/>
      <c r="P63" s="279"/>
      <c r="Q63" s="253"/>
    </row>
    <row r="64" spans="1:17" s="264" customFormat="1" ht="19.5" customHeight="1" x14ac:dyDescent="0.45">
      <c r="A64" s="247"/>
      <c r="B64" s="247"/>
      <c r="C64" s="247"/>
      <c r="D64" s="273"/>
      <c r="E64" s="254"/>
      <c r="F64" s="253" t="s">
        <v>379</v>
      </c>
      <c r="G64" s="274"/>
      <c r="H64" s="251"/>
      <c r="I64" s="276"/>
      <c r="J64" s="106"/>
      <c r="K64" s="295"/>
      <c r="L64" s="278"/>
      <c r="M64" s="278"/>
      <c r="N64" s="302"/>
      <c r="O64" s="279"/>
      <c r="P64" s="279"/>
      <c r="Q64" s="253"/>
    </row>
    <row r="65" spans="1:17" s="264" customFormat="1" ht="19.5" customHeight="1" x14ac:dyDescent="0.45">
      <c r="A65" s="247"/>
      <c r="B65" s="247"/>
      <c r="C65" s="247"/>
      <c r="D65" s="273"/>
      <c r="E65" s="254"/>
      <c r="F65" s="253" t="s">
        <v>380</v>
      </c>
      <c r="G65" s="274"/>
      <c r="H65" s="251"/>
      <c r="I65" s="276"/>
      <c r="J65" s="106"/>
      <c r="K65" s="295"/>
      <c r="L65" s="278"/>
      <c r="M65" s="278"/>
      <c r="N65" s="302"/>
      <c r="O65" s="279"/>
      <c r="P65" s="279"/>
      <c r="Q65" s="253"/>
    </row>
    <row r="66" spans="1:17" s="264" customFormat="1" ht="19.5" customHeight="1" x14ac:dyDescent="0.45">
      <c r="A66" s="230"/>
      <c r="B66" s="230"/>
      <c r="C66" s="230"/>
      <c r="D66" s="305"/>
      <c r="E66" s="284"/>
      <c r="F66" s="238"/>
      <c r="G66" s="286"/>
      <c r="H66" s="283"/>
      <c r="I66" s="288"/>
      <c r="J66" s="306"/>
      <c r="K66" s="307"/>
      <c r="L66" s="290"/>
      <c r="M66" s="290"/>
      <c r="N66" s="308"/>
      <c r="O66" s="291"/>
      <c r="P66" s="291"/>
      <c r="Q66" s="285"/>
    </row>
    <row r="67" spans="1:17" ht="19.5" customHeight="1" x14ac:dyDescent="0.45">
      <c r="A67" s="247">
        <v>11</v>
      </c>
      <c r="B67" s="251">
        <v>115</v>
      </c>
      <c r="C67" s="251" t="s">
        <v>277</v>
      </c>
      <c r="D67" s="309" t="s">
        <v>381</v>
      </c>
      <c r="E67" s="254" t="s">
        <v>382</v>
      </c>
      <c r="F67" s="226" t="s">
        <v>383</v>
      </c>
      <c r="G67" s="225">
        <v>16.5</v>
      </c>
      <c r="H67" s="251" t="s">
        <v>384</v>
      </c>
      <c r="I67" s="276">
        <v>1</v>
      </c>
      <c r="J67" s="310">
        <v>567562216</v>
      </c>
      <c r="K67" s="226" t="s">
        <v>385</v>
      </c>
      <c r="L67" s="278">
        <v>241844</v>
      </c>
      <c r="M67" s="278">
        <v>242623</v>
      </c>
      <c r="N67" s="251">
        <v>780</v>
      </c>
      <c r="O67" s="279">
        <v>4.6150000000000002</v>
      </c>
      <c r="P67" s="279">
        <v>70.308999999999997</v>
      </c>
      <c r="Q67" s="253">
        <v>2562</v>
      </c>
    </row>
    <row r="68" spans="1:17" ht="19.5" customHeight="1" x14ac:dyDescent="0.45">
      <c r="A68" s="247"/>
      <c r="B68" s="251"/>
      <c r="C68" s="252"/>
      <c r="D68" s="309" t="s">
        <v>386</v>
      </c>
      <c r="E68" s="311" t="s">
        <v>387</v>
      </c>
      <c r="F68" s="226" t="s">
        <v>388</v>
      </c>
      <c r="G68" s="225"/>
      <c r="H68" s="278">
        <v>241843</v>
      </c>
      <c r="I68" s="297">
        <v>2</v>
      </c>
      <c r="J68" s="256">
        <v>569732985.29999995</v>
      </c>
      <c r="K68" s="226" t="s">
        <v>351</v>
      </c>
      <c r="L68" s="223"/>
      <c r="M68" s="248"/>
      <c r="N68" s="251"/>
      <c r="O68" s="249">
        <v>6.9560000000000004</v>
      </c>
      <c r="P68" s="249">
        <v>60.787999999999997</v>
      </c>
      <c r="Q68" s="253"/>
    </row>
    <row r="69" spans="1:17" ht="19.5" customHeight="1" x14ac:dyDescent="0.45">
      <c r="A69" s="247"/>
      <c r="B69" s="251"/>
      <c r="C69" s="252"/>
      <c r="D69" s="188" t="s">
        <v>284</v>
      </c>
      <c r="E69" s="223"/>
      <c r="F69" s="226" t="s">
        <v>389</v>
      </c>
      <c r="G69" s="225"/>
      <c r="H69" s="247"/>
      <c r="I69" s="297">
        <v>3</v>
      </c>
      <c r="J69" s="256">
        <v>570000000</v>
      </c>
      <c r="K69" s="188"/>
      <c r="L69" s="223"/>
      <c r="M69" s="248"/>
      <c r="N69" s="251"/>
      <c r="O69" s="312"/>
      <c r="P69" s="250"/>
      <c r="Q69" s="268"/>
    </row>
    <row r="70" spans="1:17" ht="19.5" customHeight="1" x14ac:dyDescent="0.45">
      <c r="A70" s="247"/>
      <c r="B70" s="251"/>
      <c r="C70" s="252"/>
      <c r="D70" s="309" t="s">
        <v>390</v>
      </c>
      <c r="E70" s="223"/>
      <c r="F70" s="226" t="s">
        <v>391</v>
      </c>
      <c r="G70" s="225"/>
      <c r="H70" s="247"/>
      <c r="I70" s="255"/>
      <c r="J70" s="266"/>
      <c r="K70" s="188"/>
      <c r="L70" s="223"/>
      <c r="M70" s="248"/>
      <c r="N70" s="251"/>
      <c r="O70" s="312"/>
      <c r="P70" s="250"/>
      <c r="Q70" s="268"/>
    </row>
    <row r="71" spans="1:17" ht="19.5" customHeight="1" x14ac:dyDescent="0.45">
      <c r="A71" s="247"/>
      <c r="B71" s="251"/>
      <c r="C71" s="252"/>
      <c r="D71" s="309"/>
      <c r="E71" s="223"/>
      <c r="F71" s="226" t="s">
        <v>392</v>
      </c>
      <c r="G71" s="225"/>
      <c r="H71" s="247"/>
      <c r="I71" s="255"/>
      <c r="J71" s="266"/>
      <c r="K71" s="188"/>
      <c r="L71" s="223"/>
      <c r="M71" s="248"/>
      <c r="N71" s="251"/>
      <c r="O71" s="312"/>
      <c r="P71" s="250"/>
      <c r="Q71" s="268"/>
    </row>
    <row r="72" spans="1:17" ht="19.5" customHeight="1" x14ac:dyDescent="0.45">
      <c r="A72" s="247"/>
      <c r="B72" s="251"/>
      <c r="C72" s="252"/>
      <c r="D72" s="309"/>
      <c r="E72" s="223"/>
      <c r="F72" s="226" t="s">
        <v>393</v>
      </c>
      <c r="G72" s="225"/>
      <c r="H72" s="247"/>
      <c r="I72" s="255"/>
      <c r="J72" s="266"/>
      <c r="K72" s="188"/>
      <c r="L72" s="223"/>
      <c r="M72" s="248"/>
      <c r="N72" s="251"/>
      <c r="O72" s="312"/>
      <c r="P72" s="250"/>
      <c r="Q72" s="268"/>
    </row>
    <row r="73" spans="1:17" ht="17.25" customHeight="1" x14ac:dyDescent="0.45">
      <c r="A73" s="247"/>
      <c r="B73" s="251"/>
      <c r="C73" s="252"/>
      <c r="D73" s="309"/>
      <c r="E73" s="223"/>
      <c r="F73" s="226"/>
      <c r="G73" s="225"/>
      <c r="H73" s="247"/>
      <c r="I73" s="255"/>
      <c r="J73" s="266"/>
      <c r="K73" s="188"/>
      <c r="L73" s="223"/>
      <c r="M73" s="248"/>
      <c r="N73" s="251"/>
      <c r="O73" s="312"/>
      <c r="P73" s="250"/>
      <c r="Q73" s="268"/>
    </row>
    <row r="74" spans="1:17" ht="19.5" customHeight="1" x14ac:dyDescent="0.45">
      <c r="A74" s="247">
        <v>12</v>
      </c>
      <c r="B74" s="251">
        <v>4169</v>
      </c>
      <c r="C74" s="251">
        <v>1</v>
      </c>
      <c r="D74" s="309" t="s">
        <v>394</v>
      </c>
      <c r="E74" s="254" t="s">
        <v>333</v>
      </c>
      <c r="F74" s="226" t="s">
        <v>395</v>
      </c>
      <c r="G74" s="225">
        <v>15.531000000000001</v>
      </c>
      <c r="H74" s="247" t="s">
        <v>396</v>
      </c>
      <c r="I74" s="276">
        <v>1</v>
      </c>
      <c r="J74" s="296">
        <v>700980000</v>
      </c>
      <c r="K74" s="188" t="s">
        <v>397</v>
      </c>
      <c r="L74" s="278">
        <v>241835</v>
      </c>
      <c r="M74" s="278">
        <v>242764</v>
      </c>
      <c r="N74" s="251">
        <v>930</v>
      </c>
      <c r="O74" s="313">
        <v>2.5409999999999999</v>
      </c>
      <c r="P74" s="314">
        <v>27.864000000000001</v>
      </c>
      <c r="Q74" s="268">
        <v>2562</v>
      </c>
    </row>
    <row r="75" spans="1:17" ht="19.5" customHeight="1" x14ac:dyDescent="0.45">
      <c r="A75" s="247"/>
      <c r="B75" s="251"/>
      <c r="C75" s="252"/>
      <c r="D75" s="309" t="s">
        <v>398</v>
      </c>
      <c r="E75" s="251" t="s">
        <v>399</v>
      </c>
      <c r="F75" s="226" t="s">
        <v>400</v>
      </c>
      <c r="G75" s="225"/>
      <c r="H75" s="261">
        <v>22688</v>
      </c>
      <c r="I75" s="297">
        <v>2</v>
      </c>
      <c r="J75" s="256">
        <v>703089413.29999995</v>
      </c>
      <c r="K75" s="188" t="s">
        <v>351</v>
      </c>
      <c r="L75" s="223"/>
      <c r="M75" s="248"/>
      <c r="N75" s="251"/>
      <c r="O75" s="315">
        <v>9.5980000000000008</v>
      </c>
      <c r="P75" s="316">
        <v>51.341999999999999</v>
      </c>
      <c r="Q75" s="253" t="s">
        <v>401</v>
      </c>
    </row>
    <row r="76" spans="1:17" ht="19.5" customHeight="1" x14ac:dyDescent="0.45">
      <c r="A76" s="247"/>
      <c r="B76" s="251"/>
      <c r="C76" s="252"/>
      <c r="D76" s="309" t="s">
        <v>402</v>
      </c>
      <c r="E76" s="223"/>
      <c r="F76" s="226"/>
      <c r="G76" s="225"/>
      <c r="H76" s="247"/>
      <c r="I76" s="297">
        <v>3</v>
      </c>
      <c r="J76" s="256">
        <v>800000000</v>
      </c>
      <c r="K76" s="188"/>
      <c r="L76" s="223"/>
      <c r="M76" s="248"/>
      <c r="N76" s="251"/>
      <c r="O76" s="312"/>
      <c r="P76" s="250"/>
      <c r="Q76" s="253"/>
    </row>
    <row r="77" spans="1:17" ht="19.5" customHeight="1" x14ac:dyDescent="0.45">
      <c r="A77" s="247"/>
      <c r="B77" s="251"/>
      <c r="C77" s="252"/>
      <c r="D77" s="309" t="s">
        <v>403</v>
      </c>
      <c r="E77" s="223"/>
      <c r="F77" s="226"/>
      <c r="G77" s="225"/>
      <c r="H77" s="251"/>
      <c r="I77" s="317"/>
      <c r="J77" s="318"/>
      <c r="K77" s="188"/>
      <c r="L77" s="223"/>
      <c r="M77" s="248"/>
      <c r="N77" s="251"/>
      <c r="O77" s="312"/>
      <c r="P77" s="250"/>
      <c r="Q77" s="303"/>
    </row>
    <row r="78" spans="1:17" ht="17.25" customHeight="1" x14ac:dyDescent="0.45">
      <c r="A78" s="247"/>
      <c r="B78" s="251"/>
      <c r="C78" s="252"/>
      <c r="D78" s="309"/>
      <c r="E78" s="223"/>
      <c r="F78" s="226"/>
      <c r="G78" s="225"/>
      <c r="H78" s="247"/>
      <c r="I78" s="255"/>
      <c r="J78" s="318"/>
      <c r="K78" s="188"/>
      <c r="L78" s="223"/>
      <c r="M78" s="248"/>
      <c r="N78" s="251"/>
      <c r="O78" s="312"/>
      <c r="P78" s="250"/>
      <c r="Q78" s="303"/>
    </row>
    <row r="79" spans="1:17" ht="19.5" customHeight="1" x14ac:dyDescent="0.45">
      <c r="A79" s="247">
        <v>13</v>
      </c>
      <c r="B79" s="251">
        <v>11</v>
      </c>
      <c r="C79" s="251" t="s">
        <v>277</v>
      </c>
      <c r="D79" s="309" t="s">
        <v>404</v>
      </c>
      <c r="E79" s="281" t="s">
        <v>405</v>
      </c>
      <c r="F79" s="226" t="s">
        <v>406</v>
      </c>
      <c r="G79" s="225">
        <v>14.6</v>
      </c>
      <c r="H79" s="247" t="s">
        <v>407</v>
      </c>
      <c r="I79" s="276">
        <v>1</v>
      </c>
      <c r="J79" s="310">
        <v>996957300</v>
      </c>
      <c r="K79" s="188" t="s">
        <v>408</v>
      </c>
      <c r="L79" s="278">
        <v>241901</v>
      </c>
      <c r="M79" s="278">
        <v>242800</v>
      </c>
      <c r="N79" s="251">
        <v>900</v>
      </c>
      <c r="O79" s="319">
        <v>6.5439999999999996</v>
      </c>
      <c r="P79" s="279">
        <v>44.768000000000001</v>
      </c>
      <c r="Q79" s="253">
        <v>2562</v>
      </c>
    </row>
    <row r="80" spans="1:17" ht="19.5" customHeight="1" x14ac:dyDescent="0.45">
      <c r="A80" s="247"/>
      <c r="B80" s="251"/>
      <c r="C80" s="252"/>
      <c r="D80" s="309" t="s">
        <v>409</v>
      </c>
      <c r="E80" s="320" t="s">
        <v>410</v>
      </c>
      <c r="F80" s="226" t="s">
        <v>411</v>
      </c>
      <c r="G80" s="225"/>
      <c r="H80" s="261">
        <v>22754</v>
      </c>
      <c r="I80" s="297">
        <v>2</v>
      </c>
      <c r="J80" s="256">
        <v>999969000.70000005</v>
      </c>
      <c r="K80" s="188" t="s">
        <v>351</v>
      </c>
      <c r="L80" s="223"/>
      <c r="M80" s="248"/>
      <c r="N80" s="251"/>
      <c r="O80" s="312">
        <v>4.1420000000000003</v>
      </c>
      <c r="P80" s="249">
        <v>38.850999999999999</v>
      </c>
      <c r="Q80" s="253"/>
    </row>
    <row r="81" spans="1:17" ht="19.5" customHeight="1" x14ac:dyDescent="0.45">
      <c r="A81" s="247"/>
      <c r="B81" s="251"/>
      <c r="C81" s="252"/>
      <c r="D81" s="309" t="s">
        <v>412</v>
      </c>
      <c r="E81" s="223"/>
      <c r="F81" s="226"/>
      <c r="G81" s="225"/>
      <c r="H81" s="247"/>
      <c r="I81" s="297">
        <v>3</v>
      </c>
      <c r="J81" s="256">
        <v>1000000000</v>
      </c>
      <c r="K81" s="188"/>
      <c r="L81" s="223"/>
      <c r="M81" s="248"/>
      <c r="N81" s="251"/>
      <c r="O81" s="312"/>
      <c r="P81" s="250"/>
      <c r="Q81" s="268"/>
    </row>
    <row r="82" spans="1:17" ht="19.5" customHeight="1" x14ac:dyDescent="0.45">
      <c r="A82" s="247"/>
      <c r="B82" s="251"/>
      <c r="C82" s="252"/>
      <c r="D82" s="309" t="s">
        <v>413</v>
      </c>
      <c r="E82" s="223"/>
      <c r="F82" s="226"/>
      <c r="G82" s="225"/>
      <c r="H82" s="251"/>
      <c r="I82" s="317"/>
      <c r="J82" s="266"/>
      <c r="K82" s="188"/>
      <c r="L82" s="223"/>
      <c r="M82" s="248"/>
      <c r="N82" s="251"/>
      <c r="O82" s="312"/>
      <c r="P82" s="250"/>
      <c r="Q82" s="268"/>
    </row>
    <row r="83" spans="1:17" ht="17.25" customHeight="1" x14ac:dyDescent="0.45">
      <c r="A83" s="247"/>
      <c r="B83" s="251"/>
      <c r="C83" s="252"/>
      <c r="D83" s="309"/>
      <c r="E83" s="223"/>
      <c r="F83" s="226"/>
      <c r="G83" s="225"/>
      <c r="H83" s="251"/>
      <c r="I83" s="317"/>
      <c r="J83" s="266"/>
      <c r="K83" s="188"/>
      <c r="L83" s="223"/>
      <c r="M83" s="248"/>
      <c r="N83" s="251"/>
      <c r="O83" s="312"/>
      <c r="P83" s="250"/>
      <c r="Q83" s="268"/>
    </row>
    <row r="84" spans="1:17" ht="19.5" customHeight="1" x14ac:dyDescent="0.45">
      <c r="A84" s="247">
        <v>14</v>
      </c>
      <c r="B84" s="251">
        <v>11</v>
      </c>
      <c r="C84" s="251" t="s">
        <v>277</v>
      </c>
      <c r="D84" s="309" t="s">
        <v>404</v>
      </c>
      <c r="E84" s="281" t="s">
        <v>405</v>
      </c>
      <c r="F84" s="226" t="s">
        <v>414</v>
      </c>
      <c r="G84" s="225">
        <v>13.4</v>
      </c>
      <c r="H84" s="247" t="s">
        <v>415</v>
      </c>
      <c r="I84" s="276">
        <v>1</v>
      </c>
      <c r="J84" s="296">
        <v>1294714000</v>
      </c>
      <c r="K84" s="188" t="s">
        <v>416</v>
      </c>
      <c r="L84" s="278">
        <v>22797</v>
      </c>
      <c r="M84" s="278">
        <v>23786</v>
      </c>
      <c r="N84" s="251">
        <v>990</v>
      </c>
      <c r="O84" s="313">
        <v>2.8759999999999999</v>
      </c>
      <c r="P84" s="314">
        <v>44.110999999999997</v>
      </c>
      <c r="Q84" s="268">
        <v>2562</v>
      </c>
    </row>
    <row r="85" spans="1:17" ht="19.5" customHeight="1" x14ac:dyDescent="0.45">
      <c r="A85" s="247"/>
      <c r="B85" s="251"/>
      <c r="C85" s="252"/>
      <c r="D85" s="309" t="s">
        <v>417</v>
      </c>
      <c r="E85" s="320" t="s">
        <v>418</v>
      </c>
      <c r="F85" s="226" t="s">
        <v>419</v>
      </c>
      <c r="G85" s="225"/>
      <c r="H85" s="261">
        <v>22796</v>
      </c>
      <c r="I85" s="297">
        <v>2</v>
      </c>
      <c r="J85" s="256">
        <v>1299926414.8</v>
      </c>
      <c r="K85" s="188" t="s">
        <v>420</v>
      </c>
      <c r="L85" s="223"/>
      <c r="M85" s="248"/>
      <c r="N85" s="251"/>
      <c r="O85" s="315">
        <v>2.1850000000000001</v>
      </c>
      <c r="P85" s="316">
        <v>29.55</v>
      </c>
      <c r="Q85" s="253" t="s">
        <v>421</v>
      </c>
    </row>
    <row r="86" spans="1:17" ht="19.5" customHeight="1" x14ac:dyDescent="0.45">
      <c r="A86" s="247"/>
      <c r="B86" s="251"/>
      <c r="C86" s="252"/>
      <c r="D86" s="309" t="s">
        <v>412</v>
      </c>
      <c r="E86" s="223"/>
      <c r="F86" s="226"/>
      <c r="G86" s="225"/>
      <c r="H86" s="247"/>
      <c r="I86" s="297">
        <v>3</v>
      </c>
      <c r="J86" s="256">
        <v>1300000000</v>
      </c>
      <c r="K86" s="188"/>
      <c r="L86" s="223"/>
      <c r="M86" s="248"/>
      <c r="N86" s="251"/>
      <c r="O86" s="312"/>
      <c r="P86" s="250"/>
      <c r="Q86" s="253" t="s">
        <v>422</v>
      </c>
    </row>
    <row r="87" spans="1:17" ht="19.5" customHeight="1" x14ac:dyDescent="0.45">
      <c r="A87" s="247"/>
      <c r="B87" s="251"/>
      <c r="C87" s="252"/>
      <c r="D87" s="309" t="s">
        <v>423</v>
      </c>
      <c r="E87" s="223"/>
      <c r="F87" s="226"/>
      <c r="G87" s="225"/>
      <c r="H87" s="251"/>
      <c r="I87" s="317"/>
      <c r="J87" s="318"/>
      <c r="K87" s="188"/>
      <c r="L87" s="223"/>
      <c r="M87" s="248"/>
      <c r="N87" s="251"/>
      <c r="O87" s="312"/>
      <c r="P87" s="250"/>
      <c r="Q87" s="303"/>
    </row>
    <row r="88" spans="1:17" ht="11.25" customHeight="1" x14ac:dyDescent="0.45">
      <c r="A88" s="247"/>
      <c r="B88" s="251"/>
      <c r="C88" s="252"/>
      <c r="D88" s="309"/>
      <c r="E88" s="223"/>
      <c r="F88" s="226"/>
      <c r="G88" s="225"/>
      <c r="H88" s="251"/>
      <c r="I88" s="317"/>
      <c r="J88" s="318"/>
      <c r="K88" s="188"/>
      <c r="L88" s="223"/>
      <c r="M88" s="248"/>
      <c r="N88" s="251"/>
      <c r="O88" s="312"/>
      <c r="P88" s="250"/>
      <c r="Q88" s="303"/>
    </row>
    <row r="89" spans="1:17" ht="19.5" customHeight="1" x14ac:dyDescent="0.45">
      <c r="A89" s="247">
        <v>15</v>
      </c>
      <c r="B89" s="251">
        <v>4</v>
      </c>
      <c r="C89" s="247" t="s">
        <v>277</v>
      </c>
      <c r="D89" s="253" t="s">
        <v>424</v>
      </c>
      <c r="E89" s="254" t="s">
        <v>344</v>
      </c>
      <c r="F89" s="226" t="s">
        <v>425</v>
      </c>
      <c r="G89" s="225">
        <v>20.361999999999998</v>
      </c>
      <c r="H89" s="247" t="s">
        <v>426</v>
      </c>
      <c r="I89" s="276">
        <v>1</v>
      </c>
      <c r="J89" s="310">
        <v>744422200</v>
      </c>
      <c r="K89" s="188" t="s">
        <v>347</v>
      </c>
      <c r="L89" s="261">
        <v>241835</v>
      </c>
      <c r="M89" s="261">
        <v>242674</v>
      </c>
      <c r="N89" s="251">
        <v>840</v>
      </c>
      <c r="O89" s="319">
        <v>2.9849999999999999</v>
      </c>
      <c r="P89" s="314">
        <v>16.942</v>
      </c>
      <c r="Q89" s="303">
        <v>2562</v>
      </c>
    </row>
    <row r="90" spans="1:17" ht="19.5" customHeight="1" x14ac:dyDescent="0.45">
      <c r="A90" s="247"/>
      <c r="B90" s="251"/>
      <c r="C90" s="301"/>
      <c r="D90" s="253" t="s">
        <v>427</v>
      </c>
      <c r="E90" s="251" t="s">
        <v>428</v>
      </c>
      <c r="F90" s="226" t="s">
        <v>429</v>
      </c>
      <c r="G90" s="225"/>
      <c r="H90" s="261">
        <v>22688</v>
      </c>
      <c r="I90" s="297">
        <v>2</v>
      </c>
      <c r="J90" s="256">
        <v>746670922.29999995</v>
      </c>
      <c r="K90" s="188" t="s">
        <v>351</v>
      </c>
      <c r="L90" s="223"/>
      <c r="M90" s="248"/>
      <c r="N90" s="251"/>
      <c r="O90" s="312">
        <v>1.7210000000000001</v>
      </c>
      <c r="P90" s="316">
        <v>15.016999999999999</v>
      </c>
      <c r="Q90" s="253" t="s">
        <v>430</v>
      </c>
    </row>
    <row r="91" spans="1:17" ht="19.5" customHeight="1" x14ac:dyDescent="0.45">
      <c r="A91" s="247"/>
      <c r="B91" s="251"/>
      <c r="C91" s="301"/>
      <c r="D91" s="253" t="s">
        <v>431</v>
      </c>
      <c r="E91" s="223"/>
      <c r="F91" s="226"/>
      <c r="G91" s="225"/>
      <c r="H91" s="247"/>
      <c r="I91" s="297">
        <v>3</v>
      </c>
      <c r="J91" s="256">
        <v>750000000</v>
      </c>
      <c r="K91" s="188"/>
      <c r="L91" s="223"/>
      <c r="M91" s="248"/>
      <c r="N91" s="251"/>
      <c r="O91" s="312"/>
      <c r="P91" s="250"/>
      <c r="Q91" s="253" t="s">
        <v>432</v>
      </c>
    </row>
    <row r="92" spans="1:17" ht="19.5" customHeight="1" x14ac:dyDescent="0.45">
      <c r="A92" s="247"/>
      <c r="B92" s="251"/>
      <c r="C92" s="301"/>
      <c r="D92" s="253" t="s">
        <v>433</v>
      </c>
      <c r="E92" s="223"/>
      <c r="F92" s="226"/>
      <c r="G92" s="225"/>
      <c r="H92" s="251"/>
      <c r="I92" s="317"/>
      <c r="J92" s="318"/>
      <c r="K92" s="188"/>
      <c r="L92" s="223"/>
      <c r="M92" s="248"/>
      <c r="N92" s="251"/>
      <c r="O92" s="312"/>
      <c r="P92" s="250"/>
      <c r="Q92" s="303"/>
    </row>
    <row r="93" spans="1:17" ht="12.75" customHeight="1" x14ac:dyDescent="0.45">
      <c r="A93" s="247"/>
      <c r="B93" s="251"/>
      <c r="C93" s="301"/>
      <c r="D93" s="253"/>
      <c r="E93" s="223"/>
      <c r="F93" s="226"/>
      <c r="G93" s="225"/>
      <c r="H93" s="251"/>
      <c r="I93" s="317"/>
      <c r="J93" s="318"/>
      <c r="K93" s="188"/>
      <c r="L93" s="223"/>
      <c r="M93" s="248"/>
      <c r="N93" s="251"/>
      <c r="O93" s="319"/>
      <c r="P93" s="250"/>
      <c r="Q93" s="303"/>
    </row>
    <row r="94" spans="1:17" ht="19.5" customHeight="1" x14ac:dyDescent="0.45">
      <c r="A94" s="247">
        <v>16</v>
      </c>
      <c r="B94" s="251">
        <v>1045</v>
      </c>
      <c r="C94" s="247" t="s">
        <v>277</v>
      </c>
      <c r="D94" s="253" t="s">
        <v>434</v>
      </c>
      <c r="E94" s="281" t="s">
        <v>435</v>
      </c>
      <c r="F94" s="226" t="s">
        <v>436</v>
      </c>
      <c r="G94" s="225">
        <v>4.2789999999999999</v>
      </c>
      <c r="H94" s="247" t="s">
        <v>437</v>
      </c>
      <c r="I94" s="276">
        <v>1</v>
      </c>
      <c r="J94" s="310">
        <v>112668000</v>
      </c>
      <c r="K94" s="188" t="s">
        <v>438</v>
      </c>
      <c r="L94" s="261">
        <v>241823</v>
      </c>
      <c r="M94" s="261">
        <v>242212</v>
      </c>
      <c r="N94" s="251">
        <v>390</v>
      </c>
      <c r="O94" s="313">
        <v>1.556</v>
      </c>
      <c r="P94" s="314">
        <v>99.677999999999997</v>
      </c>
      <c r="Q94" s="253">
        <v>2562</v>
      </c>
    </row>
    <row r="95" spans="1:17" ht="19.5" customHeight="1" x14ac:dyDescent="0.45">
      <c r="A95" s="247"/>
      <c r="B95" s="251"/>
      <c r="C95" s="301"/>
      <c r="D95" s="253" t="s">
        <v>439</v>
      </c>
      <c r="E95" s="247" t="s">
        <v>440</v>
      </c>
      <c r="F95" s="226" t="s">
        <v>441</v>
      </c>
      <c r="G95" s="225"/>
      <c r="H95" s="261">
        <v>22676</v>
      </c>
      <c r="I95" s="297">
        <v>2</v>
      </c>
      <c r="J95" s="256">
        <v>172151421.80000001</v>
      </c>
      <c r="K95" s="188" t="s">
        <v>287</v>
      </c>
      <c r="L95" s="223"/>
      <c r="M95" s="261">
        <v>242228</v>
      </c>
      <c r="N95" s="251">
        <v>407</v>
      </c>
      <c r="O95" s="315">
        <v>0</v>
      </c>
      <c r="P95" s="316">
        <v>100</v>
      </c>
      <c r="Q95" s="253" t="s">
        <v>442</v>
      </c>
    </row>
    <row r="96" spans="1:17" ht="19.5" customHeight="1" x14ac:dyDescent="0.45">
      <c r="A96" s="247"/>
      <c r="B96" s="251"/>
      <c r="C96" s="252"/>
      <c r="D96" s="246" t="s">
        <v>301</v>
      </c>
      <c r="E96" s="223"/>
      <c r="F96" s="226"/>
      <c r="G96" s="225"/>
      <c r="H96" s="247"/>
      <c r="I96" s="297">
        <v>3</v>
      </c>
      <c r="J96" s="256">
        <v>230000000</v>
      </c>
      <c r="K96" s="188"/>
      <c r="L96" s="253" t="s">
        <v>290</v>
      </c>
      <c r="M96" s="248"/>
      <c r="N96" s="251"/>
      <c r="O96" s="312"/>
      <c r="P96" s="250"/>
      <c r="Q96" s="268"/>
    </row>
    <row r="97" spans="1:17" ht="19.5" customHeight="1" x14ac:dyDescent="0.45">
      <c r="A97" s="283"/>
      <c r="B97" s="283"/>
      <c r="C97" s="321"/>
      <c r="D97" s="285" t="s">
        <v>443</v>
      </c>
      <c r="E97" s="233"/>
      <c r="F97" s="238"/>
      <c r="G97" s="286"/>
      <c r="H97" s="283"/>
      <c r="I97" s="322"/>
      <c r="J97" s="323"/>
      <c r="K97" s="238"/>
      <c r="L97" s="233"/>
      <c r="M97" s="239"/>
      <c r="N97" s="283"/>
      <c r="O97" s="324"/>
      <c r="P97" s="325"/>
      <c r="Q97" s="285"/>
    </row>
    <row r="98" spans="1:17" ht="19.5" customHeight="1" x14ac:dyDescent="0.45">
      <c r="A98" s="247">
        <v>17</v>
      </c>
      <c r="B98" s="251">
        <v>1026</v>
      </c>
      <c r="C98" s="253" t="s">
        <v>277</v>
      </c>
      <c r="D98" s="309" t="s">
        <v>444</v>
      </c>
      <c r="E98" s="254" t="s">
        <v>445</v>
      </c>
      <c r="F98" s="226" t="s">
        <v>446</v>
      </c>
      <c r="G98" s="225">
        <v>8.4</v>
      </c>
      <c r="H98" s="247" t="s">
        <v>447</v>
      </c>
      <c r="I98" s="276">
        <v>1</v>
      </c>
      <c r="J98" s="296">
        <v>282600000</v>
      </c>
      <c r="K98" s="188" t="s">
        <v>448</v>
      </c>
      <c r="L98" s="261">
        <v>241823</v>
      </c>
      <c r="M98" s="261">
        <v>242361</v>
      </c>
      <c r="N98" s="251">
        <v>540</v>
      </c>
      <c r="O98" s="313">
        <v>6.88</v>
      </c>
      <c r="P98" s="314">
        <v>99.68</v>
      </c>
      <c r="Q98" s="268">
        <v>2562</v>
      </c>
    </row>
    <row r="99" spans="1:17" ht="19.5" customHeight="1" x14ac:dyDescent="0.45">
      <c r="A99" s="247"/>
      <c r="B99" s="251"/>
      <c r="C99" s="252"/>
      <c r="D99" s="309" t="s">
        <v>449</v>
      </c>
      <c r="E99" s="251" t="s">
        <v>450</v>
      </c>
      <c r="F99" s="226" t="s">
        <v>451</v>
      </c>
      <c r="G99" s="225"/>
      <c r="H99" s="261">
        <v>22676</v>
      </c>
      <c r="I99" s="297">
        <v>2</v>
      </c>
      <c r="J99" s="256">
        <v>288372607.30000001</v>
      </c>
      <c r="K99" s="188" t="s">
        <v>351</v>
      </c>
      <c r="L99" s="223"/>
      <c r="M99" s="248"/>
      <c r="N99" s="251"/>
      <c r="O99" s="315">
        <v>11.91</v>
      </c>
      <c r="P99" s="316">
        <v>67.16</v>
      </c>
      <c r="Q99" s="253" t="s">
        <v>452</v>
      </c>
    </row>
    <row r="100" spans="1:17" ht="19.5" customHeight="1" x14ac:dyDescent="0.45">
      <c r="A100" s="247"/>
      <c r="B100" s="251"/>
      <c r="C100" s="252"/>
      <c r="D100" s="309" t="s">
        <v>375</v>
      </c>
      <c r="E100" s="223"/>
      <c r="F100" s="226"/>
      <c r="G100" s="225"/>
      <c r="H100" s="251"/>
      <c r="I100" s="297">
        <v>3</v>
      </c>
      <c r="J100" s="256">
        <v>300000000</v>
      </c>
      <c r="K100" s="188"/>
      <c r="L100" s="223"/>
      <c r="M100" s="248"/>
      <c r="N100" s="251"/>
      <c r="O100" s="312"/>
      <c r="P100" s="250"/>
      <c r="Q100" s="268"/>
    </row>
    <row r="101" spans="1:17" ht="19.5" customHeight="1" x14ac:dyDescent="0.45">
      <c r="A101" s="247"/>
      <c r="B101" s="251"/>
      <c r="C101" s="252"/>
      <c r="D101" s="309" t="s">
        <v>453</v>
      </c>
      <c r="E101" s="223"/>
      <c r="F101" s="226"/>
      <c r="G101" s="225"/>
      <c r="H101" s="251"/>
      <c r="I101" s="317"/>
      <c r="J101" s="266"/>
      <c r="K101" s="188"/>
      <c r="L101" s="223"/>
      <c r="M101" s="248"/>
      <c r="N101" s="251"/>
      <c r="O101" s="312"/>
      <c r="P101" s="250"/>
      <c r="Q101" s="268"/>
    </row>
    <row r="102" spans="1:17" ht="18.75" x14ac:dyDescent="0.45">
      <c r="A102" s="247"/>
      <c r="B102" s="251"/>
      <c r="C102" s="252"/>
      <c r="D102" s="309"/>
      <c r="E102" s="223"/>
      <c r="F102" s="226"/>
      <c r="G102" s="225"/>
      <c r="H102" s="251"/>
      <c r="I102" s="317"/>
      <c r="J102" s="266"/>
      <c r="K102" s="188"/>
      <c r="L102" s="216"/>
      <c r="M102" s="326"/>
      <c r="N102" s="251"/>
      <c r="O102" s="312"/>
      <c r="P102" s="250"/>
      <c r="Q102" s="268"/>
    </row>
    <row r="103" spans="1:17" ht="19.5" customHeight="1" x14ac:dyDescent="0.45">
      <c r="A103" s="247">
        <v>18</v>
      </c>
      <c r="B103" s="251">
        <v>4063</v>
      </c>
      <c r="C103" s="253" t="s">
        <v>277</v>
      </c>
      <c r="D103" s="309" t="s">
        <v>454</v>
      </c>
      <c r="E103" s="254" t="s">
        <v>367</v>
      </c>
      <c r="F103" s="226" t="s">
        <v>455</v>
      </c>
      <c r="G103" s="225">
        <v>7.617</v>
      </c>
      <c r="H103" s="251" t="s">
        <v>456</v>
      </c>
      <c r="I103" s="327">
        <v>1</v>
      </c>
      <c r="J103" s="296">
        <v>265620000</v>
      </c>
      <c r="K103" s="188" t="s">
        <v>457</v>
      </c>
      <c r="L103" s="261">
        <v>241901</v>
      </c>
      <c r="M103" s="261">
        <v>242499</v>
      </c>
      <c r="N103" s="251">
        <v>600</v>
      </c>
      <c r="O103" s="313">
        <v>4.6369999999999996</v>
      </c>
      <c r="P103" s="314">
        <v>49.825000000000003</v>
      </c>
      <c r="Q103" s="268">
        <v>2562</v>
      </c>
    </row>
    <row r="104" spans="1:17" ht="19.5" customHeight="1" x14ac:dyDescent="0.45">
      <c r="A104" s="247"/>
      <c r="B104" s="251"/>
      <c r="C104" s="252"/>
      <c r="D104" s="309" t="s">
        <v>375</v>
      </c>
      <c r="E104" s="251" t="s">
        <v>372</v>
      </c>
      <c r="F104" s="226" t="s">
        <v>458</v>
      </c>
      <c r="G104" s="225"/>
      <c r="H104" s="261">
        <v>22754</v>
      </c>
      <c r="I104" s="297">
        <v>2</v>
      </c>
      <c r="J104" s="256">
        <v>266503513</v>
      </c>
      <c r="K104" s="188" t="s">
        <v>351</v>
      </c>
      <c r="L104" s="223"/>
      <c r="M104" s="248"/>
      <c r="N104" s="251"/>
      <c r="O104" s="315">
        <v>8.1790000000000003</v>
      </c>
      <c r="P104" s="316">
        <v>65.653999999999996</v>
      </c>
      <c r="Q104" s="253"/>
    </row>
    <row r="105" spans="1:17" ht="19.5" customHeight="1" x14ac:dyDescent="0.45">
      <c r="A105" s="247"/>
      <c r="B105" s="251"/>
      <c r="C105" s="252"/>
      <c r="D105" s="309" t="s">
        <v>377</v>
      </c>
      <c r="E105" s="223"/>
      <c r="F105" s="226" t="s">
        <v>459</v>
      </c>
      <c r="G105" s="225"/>
      <c r="H105" s="251"/>
      <c r="I105" s="297">
        <v>3</v>
      </c>
      <c r="J105" s="256">
        <v>270000000</v>
      </c>
      <c r="K105" s="188"/>
      <c r="L105" s="223"/>
      <c r="M105" s="248"/>
      <c r="N105" s="251"/>
      <c r="O105" s="312"/>
      <c r="P105" s="250"/>
      <c r="Q105" s="268"/>
    </row>
    <row r="106" spans="1:17" ht="19.5" customHeight="1" x14ac:dyDescent="0.45">
      <c r="A106" s="247"/>
      <c r="B106" s="251"/>
      <c r="C106" s="252"/>
      <c r="D106" s="309"/>
      <c r="E106" s="223"/>
      <c r="F106" s="226" t="s">
        <v>460</v>
      </c>
      <c r="G106" s="225"/>
      <c r="H106" s="251"/>
      <c r="I106" s="317"/>
      <c r="J106" s="266"/>
      <c r="K106" s="188"/>
      <c r="L106" s="223"/>
      <c r="M106" s="248"/>
      <c r="N106" s="251"/>
      <c r="O106" s="312"/>
      <c r="P106" s="250"/>
      <c r="Q106" s="268"/>
    </row>
    <row r="107" spans="1:17" ht="18.75" x14ac:dyDescent="0.45">
      <c r="A107" s="247"/>
      <c r="B107" s="251"/>
      <c r="C107" s="252"/>
      <c r="D107" s="309"/>
      <c r="E107" s="223"/>
      <c r="F107" s="226"/>
      <c r="G107" s="225"/>
      <c r="H107" s="251"/>
      <c r="I107" s="317"/>
      <c r="J107" s="266"/>
      <c r="K107" s="188"/>
      <c r="L107" s="223"/>
      <c r="M107" s="248"/>
      <c r="N107" s="251"/>
      <c r="O107" s="312"/>
      <c r="P107" s="250"/>
      <c r="Q107" s="268"/>
    </row>
    <row r="108" spans="1:17" ht="19.5" customHeight="1" x14ac:dyDescent="0.45">
      <c r="A108" s="247">
        <v>19</v>
      </c>
      <c r="B108" s="251">
        <v>4027</v>
      </c>
      <c r="C108" s="253" t="s">
        <v>277</v>
      </c>
      <c r="D108" s="309" t="s">
        <v>461</v>
      </c>
      <c r="E108" s="254" t="s">
        <v>344</v>
      </c>
      <c r="F108" s="226" t="s">
        <v>462</v>
      </c>
      <c r="G108" s="225">
        <v>8.1</v>
      </c>
      <c r="H108" s="247" t="s">
        <v>463</v>
      </c>
      <c r="I108" s="276">
        <v>1</v>
      </c>
      <c r="J108" s="296">
        <v>384161425</v>
      </c>
      <c r="K108" s="188" t="s">
        <v>464</v>
      </c>
      <c r="L108" s="261">
        <v>241835</v>
      </c>
      <c r="M108" s="261">
        <v>242403</v>
      </c>
      <c r="N108" s="251">
        <v>570</v>
      </c>
      <c r="O108" s="313">
        <v>4.7240000000000002</v>
      </c>
      <c r="P108" s="314">
        <v>67.948999999999998</v>
      </c>
      <c r="Q108" s="268">
        <v>2562</v>
      </c>
    </row>
    <row r="109" spans="1:17" ht="19.5" customHeight="1" x14ac:dyDescent="0.45">
      <c r="A109" s="247"/>
      <c r="B109" s="251"/>
      <c r="C109" s="252"/>
      <c r="D109" s="309" t="s">
        <v>465</v>
      </c>
      <c r="E109" s="251" t="s">
        <v>466</v>
      </c>
      <c r="F109" s="226" t="s">
        <v>467</v>
      </c>
      <c r="G109" s="225"/>
      <c r="H109" s="261">
        <v>22688</v>
      </c>
      <c r="I109" s="297">
        <v>2</v>
      </c>
      <c r="J109" s="256">
        <v>399995857.39999998</v>
      </c>
      <c r="K109" s="188" t="s">
        <v>468</v>
      </c>
      <c r="L109" s="223"/>
      <c r="M109" s="248"/>
      <c r="N109" s="251"/>
      <c r="O109" s="315">
        <v>3.8029999999999999</v>
      </c>
      <c r="P109" s="316">
        <v>100</v>
      </c>
      <c r="Q109" s="253" t="s">
        <v>469</v>
      </c>
    </row>
    <row r="110" spans="1:17" ht="19.5" customHeight="1" x14ac:dyDescent="0.45">
      <c r="A110" s="247"/>
      <c r="B110" s="251"/>
      <c r="C110" s="252"/>
      <c r="D110" s="309" t="s">
        <v>402</v>
      </c>
      <c r="E110" s="223"/>
      <c r="F110" s="226"/>
      <c r="G110" s="225"/>
      <c r="H110" s="247"/>
      <c r="I110" s="297">
        <v>3</v>
      </c>
      <c r="J110" s="256">
        <v>400000000</v>
      </c>
      <c r="K110" s="188"/>
      <c r="L110" s="223"/>
      <c r="M110" s="248"/>
      <c r="N110" s="251"/>
      <c r="O110" s="312"/>
      <c r="P110" s="250"/>
      <c r="Q110" s="253" t="s">
        <v>470</v>
      </c>
    </row>
    <row r="111" spans="1:17" ht="19.5" customHeight="1" x14ac:dyDescent="0.45">
      <c r="A111" s="247"/>
      <c r="B111" s="251"/>
      <c r="C111" s="252"/>
      <c r="D111" s="309" t="s">
        <v>471</v>
      </c>
      <c r="E111" s="223"/>
      <c r="F111" s="226"/>
      <c r="G111" s="225"/>
      <c r="H111" s="251"/>
      <c r="I111" s="317"/>
      <c r="J111" s="318"/>
      <c r="K111" s="188"/>
      <c r="L111" s="223"/>
      <c r="M111" s="248"/>
      <c r="N111" s="251"/>
      <c r="O111" s="312"/>
      <c r="P111" s="250"/>
      <c r="Q111" s="303"/>
    </row>
    <row r="112" spans="1:17" ht="18.75" x14ac:dyDescent="0.45">
      <c r="A112" s="247"/>
      <c r="B112" s="251"/>
      <c r="C112" s="252"/>
      <c r="D112" s="309"/>
      <c r="E112" s="223"/>
      <c r="F112" s="226"/>
      <c r="G112" s="225"/>
      <c r="H112" s="251"/>
      <c r="I112" s="317"/>
      <c r="J112" s="318"/>
      <c r="K112" s="188"/>
      <c r="L112" s="223"/>
      <c r="M112" s="248"/>
      <c r="N112" s="251"/>
      <c r="O112" s="312"/>
      <c r="P112" s="250"/>
      <c r="Q112" s="303"/>
    </row>
    <row r="113" spans="1:17" ht="19.5" customHeight="1" x14ac:dyDescent="0.45">
      <c r="A113" s="247">
        <v>20</v>
      </c>
      <c r="B113" s="251">
        <v>1099</v>
      </c>
      <c r="C113" s="251">
        <v>4</v>
      </c>
      <c r="D113" s="309" t="s">
        <v>472</v>
      </c>
      <c r="E113" s="328" t="s">
        <v>279</v>
      </c>
      <c r="F113" s="226" t="s">
        <v>473</v>
      </c>
      <c r="G113" s="225">
        <v>53</v>
      </c>
      <c r="H113" s="247" t="s">
        <v>474</v>
      </c>
      <c r="I113" s="276">
        <v>1</v>
      </c>
      <c r="J113" s="310">
        <v>118398000</v>
      </c>
      <c r="K113" s="188" t="s">
        <v>475</v>
      </c>
      <c r="L113" s="261">
        <v>241870</v>
      </c>
      <c r="M113" s="261">
        <v>242228</v>
      </c>
      <c r="N113" s="251">
        <v>360</v>
      </c>
      <c r="O113" s="279">
        <v>4.2949999999999999</v>
      </c>
      <c r="P113" s="279">
        <v>16.893000000000001</v>
      </c>
      <c r="Q113" s="253">
        <v>2562</v>
      </c>
    </row>
    <row r="114" spans="1:17" ht="19.5" customHeight="1" x14ac:dyDescent="0.45">
      <c r="A114" s="247"/>
      <c r="B114" s="251"/>
      <c r="C114" s="252"/>
      <c r="D114" s="309" t="s">
        <v>476</v>
      </c>
      <c r="E114" s="251" t="s">
        <v>296</v>
      </c>
      <c r="F114" s="226" t="s">
        <v>477</v>
      </c>
      <c r="G114" s="225"/>
      <c r="H114" s="261">
        <v>22723</v>
      </c>
      <c r="I114" s="297">
        <v>2</v>
      </c>
      <c r="J114" s="256">
        <v>179800016.40000001</v>
      </c>
      <c r="K114" s="188" t="s">
        <v>287</v>
      </c>
      <c r="L114" s="223"/>
      <c r="M114" s="261">
        <v>23099</v>
      </c>
      <c r="N114" s="251">
        <v>377</v>
      </c>
      <c r="O114" s="249">
        <v>24.666</v>
      </c>
      <c r="P114" s="249">
        <v>95.278000000000006</v>
      </c>
      <c r="Q114" s="253"/>
    </row>
    <row r="115" spans="1:17" ht="19.5" customHeight="1" x14ac:dyDescent="0.45">
      <c r="A115" s="247"/>
      <c r="B115" s="251"/>
      <c r="C115" s="252"/>
      <c r="D115" s="309" t="s">
        <v>478</v>
      </c>
      <c r="E115" s="223"/>
      <c r="F115" s="226"/>
      <c r="G115" s="225"/>
      <c r="H115" s="251"/>
      <c r="I115" s="317">
        <v>3</v>
      </c>
      <c r="J115" s="256">
        <v>180000000</v>
      </c>
      <c r="K115" s="188"/>
      <c r="L115" s="253" t="s">
        <v>290</v>
      </c>
      <c r="M115" s="248"/>
      <c r="N115" s="251"/>
      <c r="O115" s="312"/>
      <c r="P115" s="250"/>
      <c r="Q115" s="268"/>
    </row>
    <row r="116" spans="1:17" ht="19.5" customHeight="1" x14ac:dyDescent="0.45">
      <c r="A116" s="247"/>
      <c r="B116" s="251"/>
      <c r="C116" s="252"/>
      <c r="D116" s="309" t="s">
        <v>479</v>
      </c>
      <c r="E116" s="223"/>
      <c r="F116" s="226"/>
      <c r="G116" s="225"/>
      <c r="H116" s="251"/>
      <c r="I116" s="317"/>
      <c r="J116" s="266"/>
      <c r="K116" s="188"/>
      <c r="L116" s="223"/>
      <c r="M116" s="248"/>
      <c r="N116" s="251"/>
      <c r="O116" s="312"/>
      <c r="P116" s="250"/>
      <c r="Q116" s="268"/>
    </row>
    <row r="117" spans="1:17" ht="19.5" customHeight="1" x14ac:dyDescent="0.45">
      <c r="A117" s="247"/>
      <c r="B117" s="251"/>
      <c r="C117" s="252"/>
      <c r="D117" s="309"/>
      <c r="E117" s="223"/>
      <c r="F117" s="226"/>
      <c r="G117" s="225"/>
      <c r="H117" s="251"/>
      <c r="I117" s="317"/>
      <c r="J117" s="266"/>
      <c r="K117" s="188"/>
      <c r="L117" s="216"/>
      <c r="M117" s="326"/>
      <c r="N117" s="251"/>
      <c r="O117" s="312"/>
      <c r="P117" s="250"/>
      <c r="Q117" s="268"/>
    </row>
    <row r="118" spans="1:17" ht="18.75" x14ac:dyDescent="0.45">
      <c r="A118" s="247"/>
      <c r="B118" s="251"/>
      <c r="C118" s="252"/>
      <c r="D118" s="309"/>
      <c r="E118" s="223"/>
      <c r="F118" s="226"/>
      <c r="G118" s="225"/>
      <c r="H118" s="251"/>
      <c r="I118" s="317"/>
      <c r="J118" s="266"/>
      <c r="K118" s="188"/>
      <c r="L118" s="216"/>
      <c r="M118" s="326"/>
      <c r="N118" s="251"/>
      <c r="O118" s="312"/>
      <c r="P118" s="250"/>
      <c r="Q118" s="253"/>
    </row>
    <row r="119" spans="1:17" ht="19.5" customHeight="1" x14ac:dyDescent="0.45">
      <c r="A119" s="251">
        <v>21</v>
      </c>
      <c r="B119" s="251">
        <v>1001</v>
      </c>
      <c r="C119" s="253" t="s">
        <v>277</v>
      </c>
      <c r="D119" s="226" t="s">
        <v>101</v>
      </c>
      <c r="E119" s="328" t="s">
        <v>279</v>
      </c>
      <c r="F119" s="253" t="s">
        <v>480</v>
      </c>
      <c r="G119" s="274">
        <v>14.5</v>
      </c>
      <c r="H119" s="251" t="s">
        <v>481</v>
      </c>
      <c r="I119" s="327">
        <v>1</v>
      </c>
      <c r="J119" s="294">
        <v>592037700</v>
      </c>
      <c r="K119" s="188" t="s">
        <v>482</v>
      </c>
      <c r="L119" s="261">
        <v>242341</v>
      </c>
      <c r="M119" s="261">
        <v>243211</v>
      </c>
      <c r="N119" s="251">
        <v>870</v>
      </c>
      <c r="O119" s="279">
        <v>5.2999999999999999E-2</v>
      </c>
      <c r="P119" s="279">
        <v>8.8999999999999996E-2</v>
      </c>
      <c r="Q119" s="253" t="s">
        <v>483</v>
      </c>
    </row>
    <row r="120" spans="1:17" ht="19.5" customHeight="1" x14ac:dyDescent="0.45">
      <c r="A120" s="251"/>
      <c r="B120" s="251"/>
      <c r="C120" s="251"/>
      <c r="D120" s="226" t="s">
        <v>478</v>
      </c>
      <c r="E120" s="251" t="s">
        <v>484</v>
      </c>
      <c r="F120" s="253" t="s">
        <v>485</v>
      </c>
      <c r="G120" s="274"/>
      <c r="H120" s="257">
        <v>242340</v>
      </c>
      <c r="I120" s="327">
        <v>2</v>
      </c>
      <c r="J120" s="294">
        <v>599987646.20000005</v>
      </c>
      <c r="K120" s="188" t="s">
        <v>351</v>
      </c>
      <c r="L120" s="251"/>
      <c r="M120" s="261"/>
      <c r="N120" s="251"/>
      <c r="O120" s="249">
        <v>0.14199999999999999</v>
      </c>
      <c r="P120" s="249">
        <v>0.24299999999999999</v>
      </c>
      <c r="Q120" s="253"/>
    </row>
    <row r="121" spans="1:17" ht="19.5" customHeight="1" x14ac:dyDescent="0.45">
      <c r="A121" s="247"/>
      <c r="B121" s="251"/>
      <c r="C121" s="252"/>
      <c r="D121" s="309" t="s">
        <v>486</v>
      </c>
      <c r="E121" s="223"/>
      <c r="F121" s="226"/>
      <c r="G121" s="225"/>
      <c r="H121" s="251"/>
      <c r="I121" s="317">
        <v>3</v>
      </c>
      <c r="J121" s="266">
        <v>600000000</v>
      </c>
      <c r="K121" s="188"/>
      <c r="L121" s="223"/>
      <c r="M121" s="248"/>
      <c r="N121" s="251"/>
      <c r="O121" s="312"/>
      <c r="P121" s="250"/>
      <c r="Q121" s="268"/>
    </row>
    <row r="122" spans="1:17" ht="19.5" customHeight="1" x14ac:dyDescent="0.45">
      <c r="A122" s="247"/>
      <c r="B122" s="251"/>
      <c r="C122" s="252"/>
      <c r="D122" s="309"/>
      <c r="E122" s="223"/>
      <c r="F122" s="226"/>
      <c r="G122" s="225"/>
      <c r="H122" s="247"/>
      <c r="I122" s="255"/>
      <c r="J122" s="266"/>
      <c r="K122" s="188"/>
      <c r="L122" s="223"/>
      <c r="M122" s="248"/>
      <c r="N122" s="251"/>
      <c r="O122" s="312"/>
      <c r="P122" s="250"/>
      <c r="Q122" s="268"/>
    </row>
    <row r="123" spans="1:17" ht="18.75" x14ac:dyDescent="0.45">
      <c r="A123" s="247"/>
      <c r="B123" s="251"/>
      <c r="C123" s="252"/>
      <c r="D123" s="309"/>
      <c r="E123" s="223"/>
      <c r="F123" s="226"/>
      <c r="G123" s="225"/>
      <c r="H123" s="247"/>
      <c r="I123" s="255"/>
      <c r="J123" s="266"/>
      <c r="K123" s="188"/>
      <c r="L123" s="223"/>
      <c r="M123" s="248"/>
      <c r="N123" s="251"/>
      <c r="O123" s="312"/>
      <c r="P123" s="250"/>
      <c r="Q123" s="268"/>
    </row>
    <row r="124" spans="1:17" ht="19.5" customHeight="1" x14ac:dyDescent="0.45">
      <c r="A124" s="251">
        <v>22</v>
      </c>
      <c r="B124" s="251">
        <v>1091</v>
      </c>
      <c r="C124" s="251" t="s">
        <v>277</v>
      </c>
      <c r="D124" s="226" t="s">
        <v>103</v>
      </c>
      <c r="E124" s="328"/>
      <c r="F124" s="253" t="s">
        <v>487</v>
      </c>
      <c r="G124" s="274">
        <v>18.827000000000002</v>
      </c>
      <c r="H124" s="247"/>
      <c r="I124" s="276">
        <v>1</v>
      </c>
      <c r="J124" s="294"/>
      <c r="K124" s="298"/>
      <c r="L124" s="251"/>
      <c r="M124" s="253"/>
      <c r="N124" s="251"/>
      <c r="O124" s="279"/>
      <c r="P124" s="279"/>
      <c r="Q124" s="268" t="s">
        <v>488</v>
      </c>
    </row>
    <row r="125" spans="1:17" ht="19.5" customHeight="1" x14ac:dyDescent="0.45">
      <c r="A125" s="251"/>
      <c r="B125" s="251"/>
      <c r="C125" s="251"/>
      <c r="D125" s="226" t="s">
        <v>489</v>
      </c>
      <c r="E125" s="251"/>
      <c r="F125" s="253" t="s">
        <v>490</v>
      </c>
      <c r="G125" s="274"/>
      <c r="H125" s="261"/>
      <c r="I125" s="276">
        <v>2</v>
      </c>
      <c r="J125" s="294">
        <v>749999744.39999998</v>
      </c>
      <c r="K125" s="226"/>
      <c r="L125" s="223"/>
      <c r="M125" s="248"/>
      <c r="N125" s="223"/>
      <c r="O125" s="249"/>
      <c r="P125" s="250"/>
      <c r="Q125" s="268"/>
    </row>
    <row r="126" spans="1:17" ht="19.5" customHeight="1" x14ac:dyDescent="0.45">
      <c r="A126" s="251"/>
      <c r="B126" s="251"/>
      <c r="C126" s="251"/>
      <c r="D126" s="226" t="s">
        <v>491</v>
      </c>
      <c r="E126" s="251"/>
      <c r="F126" s="253"/>
      <c r="G126" s="274"/>
      <c r="H126" s="261"/>
      <c r="I126" s="255">
        <v>3</v>
      </c>
      <c r="J126" s="294">
        <v>750000000</v>
      </c>
      <c r="K126" s="298"/>
      <c r="L126" s="216"/>
      <c r="M126" s="326"/>
      <c r="N126" s="223"/>
      <c r="O126" s="249"/>
      <c r="P126" s="250"/>
      <c r="Q126" s="300"/>
    </row>
    <row r="127" spans="1:17" ht="18.75" x14ac:dyDescent="0.45">
      <c r="A127" s="283"/>
      <c r="B127" s="283"/>
      <c r="C127" s="283"/>
      <c r="D127" s="238"/>
      <c r="E127" s="283"/>
      <c r="F127" s="285"/>
      <c r="G127" s="286"/>
      <c r="H127" s="329"/>
      <c r="I127" s="322"/>
      <c r="J127" s="330"/>
      <c r="K127" s="331"/>
      <c r="L127" s="231"/>
      <c r="M127" s="332"/>
      <c r="N127" s="233"/>
      <c r="O127" s="324"/>
      <c r="P127" s="325"/>
      <c r="Q127" s="237"/>
    </row>
    <row r="128" spans="1:17" ht="19.5" customHeight="1" x14ac:dyDescent="0.45">
      <c r="A128" s="251">
        <v>23</v>
      </c>
      <c r="B128" s="251">
        <v>11</v>
      </c>
      <c r="C128" s="251" t="s">
        <v>277</v>
      </c>
      <c r="D128" s="226" t="s">
        <v>492</v>
      </c>
      <c r="E128" s="328" t="s">
        <v>445</v>
      </c>
      <c r="F128" s="253" t="s">
        <v>493</v>
      </c>
      <c r="G128" s="274">
        <v>14.637</v>
      </c>
      <c r="H128" s="247" t="s">
        <v>494</v>
      </c>
      <c r="I128" s="276">
        <v>1</v>
      </c>
      <c r="J128" s="294">
        <v>747300000</v>
      </c>
      <c r="K128" s="298" t="s">
        <v>495</v>
      </c>
      <c r="L128" s="261">
        <v>242387</v>
      </c>
      <c r="M128" s="261">
        <v>243047</v>
      </c>
      <c r="N128" s="251">
        <v>660</v>
      </c>
      <c r="O128" s="279"/>
      <c r="P128" s="279"/>
      <c r="Q128" s="268" t="s">
        <v>496</v>
      </c>
    </row>
    <row r="129" spans="1:17" ht="19.5" customHeight="1" x14ac:dyDescent="0.45">
      <c r="A129" s="251"/>
      <c r="B129" s="251"/>
      <c r="C129" s="251"/>
      <c r="D129" s="246" t="s">
        <v>497</v>
      </c>
      <c r="E129" s="251" t="s">
        <v>498</v>
      </c>
      <c r="F129" s="253" t="s">
        <v>499</v>
      </c>
      <c r="G129" s="274"/>
      <c r="H129" s="261">
        <v>23240</v>
      </c>
      <c r="I129" s="276">
        <v>2</v>
      </c>
      <c r="J129" s="294">
        <v>748465717.85000002</v>
      </c>
      <c r="K129" s="298" t="s">
        <v>500</v>
      </c>
      <c r="L129" s="251"/>
      <c r="M129" s="261"/>
      <c r="N129" s="251"/>
      <c r="O129" s="249"/>
      <c r="P129" s="249"/>
      <c r="Q129" s="268"/>
    </row>
    <row r="130" spans="1:17" ht="19.5" customHeight="1" x14ac:dyDescent="0.45">
      <c r="A130" s="251"/>
      <c r="B130" s="251"/>
      <c r="C130" s="251"/>
      <c r="D130" s="226" t="s">
        <v>501</v>
      </c>
      <c r="E130" s="254"/>
      <c r="F130" s="253"/>
      <c r="G130" s="274"/>
      <c r="H130" s="246"/>
      <c r="I130" s="276">
        <v>3</v>
      </c>
      <c r="J130" s="294">
        <v>750000000</v>
      </c>
      <c r="K130" s="298"/>
      <c r="L130" s="253"/>
      <c r="M130" s="253"/>
      <c r="N130" s="251"/>
      <c r="O130" s="279"/>
      <c r="P130" s="279"/>
      <c r="Q130" s="253"/>
    </row>
    <row r="131" spans="1:17" ht="19.5" customHeight="1" x14ac:dyDescent="0.45">
      <c r="A131" s="251"/>
      <c r="B131" s="251"/>
      <c r="C131" s="251"/>
      <c r="D131" s="226" t="s">
        <v>502</v>
      </c>
      <c r="E131" s="254"/>
      <c r="F131" s="253"/>
      <c r="G131" s="274"/>
      <c r="H131" s="246"/>
      <c r="I131" s="276"/>
      <c r="J131" s="294"/>
      <c r="K131" s="298"/>
      <c r="L131" s="253"/>
      <c r="M131" s="253"/>
      <c r="N131" s="251"/>
      <c r="O131" s="279"/>
      <c r="P131" s="279"/>
      <c r="Q131" s="253"/>
    </row>
    <row r="132" spans="1:17" ht="19.5" customHeight="1" x14ac:dyDescent="0.45">
      <c r="A132" s="251"/>
      <c r="B132" s="251"/>
      <c r="C132" s="251"/>
      <c r="D132" s="226"/>
      <c r="E132" s="254"/>
      <c r="F132" s="253"/>
      <c r="G132" s="274"/>
      <c r="H132" s="246"/>
      <c r="I132" s="276"/>
      <c r="J132" s="294"/>
      <c r="K132" s="298"/>
      <c r="L132" s="253"/>
      <c r="M132" s="253"/>
      <c r="N132" s="251"/>
      <c r="O132" s="279"/>
      <c r="P132" s="279"/>
      <c r="Q132" s="253"/>
    </row>
    <row r="133" spans="1:17" ht="19.5" customHeight="1" x14ac:dyDescent="0.45">
      <c r="A133" s="251">
        <v>24</v>
      </c>
      <c r="B133" s="251">
        <v>101</v>
      </c>
      <c r="C133" s="251" t="s">
        <v>277</v>
      </c>
      <c r="D133" s="226" t="s">
        <v>503</v>
      </c>
      <c r="E133" s="328" t="s">
        <v>504</v>
      </c>
      <c r="F133" s="253" t="s">
        <v>505</v>
      </c>
      <c r="G133" s="274">
        <v>22.234999999999999</v>
      </c>
      <c r="H133" s="251" t="s">
        <v>506</v>
      </c>
      <c r="I133" s="276">
        <v>1</v>
      </c>
      <c r="J133" s="294">
        <v>816482800</v>
      </c>
      <c r="K133" s="226" t="s">
        <v>507</v>
      </c>
      <c r="L133" s="261">
        <v>242401</v>
      </c>
      <c r="M133" s="261">
        <v>243301</v>
      </c>
      <c r="N133" s="251">
        <v>900</v>
      </c>
      <c r="O133" s="279"/>
      <c r="P133" s="279"/>
      <c r="Q133" s="268" t="s">
        <v>496</v>
      </c>
    </row>
    <row r="134" spans="1:17" ht="19.5" customHeight="1" x14ac:dyDescent="0.45">
      <c r="A134" s="251"/>
      <c r="B134" s="251"/>
      <c r="C134" s="251"/>
      <c r="D134" s="226" t="s">
        <v>508</v>
      </c>
      <c r="E134" s="328" t="s">
        <v>509</v>
      </c>
      <c r="F134" s="253" t="s">
        <v>510</v>
      </c>
      <c r="G134" s="274" t="s">
        <v>511</v>
      </c>
      <c r="H134" s="261">
        <v>242400</v>
      </c>
      <c r="I134" s="276">
        <v>2</v>
      </c>
      <c r="J134" s="294">
        <v>849863414.79999995</v>
      </c>
      <c r="K134" s="298"/>
      <c r="L134" s="261"/>
      <c r="M134" s="261"/>
      <c r="N134" s="251"/>
      <c r="O134" s="279"/>
      <c r="P134" s="279"/>
      <c r="Q134" s="268"/>
    </row>
    <row r="135" spans="1:17" ht="19.5" customHeight="1" x14ac:dyDescent="0.45">
      <c r="A135" s="251"/>
      <c r="B135" s="251"/>
      <c r="C135" s="251"/>
      <c r="D135" s="226" t="s">
        <v>402</v>
      </c>
      <c r="E135" s="251"/>
      <c r="F135" s="253" t="s">
        <v>512</v>
      </c>
      <c r="G135" s="274"/>
      <c r="H135" s="261"/>
      <c r="I135" s="276">
        <v>3</v>
      </c>
      <c r="J135" s="294">
        <v>850000000</v>
      </c>
      <c r="K135" s="298"/>
      <c r="L135" s="251"/>
      <c r="M135" s="261"/>
      <c r="N135" s="251"/>
      <c r="O135" s="249"/>
      <c r="P135" s="249"/>
      <c r="Q135" s="253"/>
    </row>
    <row r="136" spans="1:17" ht="18.75" customHeight="1" x14ac:dyDescent="0.45">
      <c r="A136" s="251"/>
      <c r="B136" s="251"/>
      <c r="C136" s="251"/>
      <c r="D136" s="226" t="s">
        <v>513</v>
      </c>
      <c r="E136" s="251"/>
      <c r="F136" s="253" t="s">
        <v>514</v>
      </c>
      <c r="G136" s="274"/>
      <c r="H136" s="261"/>
      <c r="I136" s="276"/>
      <c r="J136" s="294"/>
      <c r="K136" s="298"/>
      <c r="L136" s="247"/>
      <c r="M136" s="261"/>
      <c r="N136" s="251"/>
      <c r="O136" s="249"/>
      <c r="P136" s="249"/>
      <c r="Q136" s="268"/>
    </row>
    <row r="137" spans="1:17" ht="18.75" customHeight="1" x14ac:dyDescent="0.45">
      <c r="A137" s="251"/>
      <c r="B137" s="251"/>
      <c r="C137" s="251"/>
      <c r="D137" s="226"/>
      <c r="E137" s="251"/>
      <c r="F137" s="253"/>
      <c r="G137" s="274"/>
      <c r="H137" s="261"/>
      <c r="I137" s="276"/>
      <c r="J137" s="294"/>
      <c r="K137" s="298"/>
      <c r="L137" s="247"/>
      <c r="M137" s="261"/>
      <c r="N137" s="251"/>
      <c r="O137" s="249"/>
      <c r="P137" s="249"/>
      <c r="Q137" s="268"/>
    </row>
    <row r="138" spans="1:17" ht="18.75" x14ac:dyDescent="0.45">
      <c r="A138" s="251"/>
      <c r="B138" s="251"/>
      <c r="C138" s="251"/>
      <c r="D138" s="226"/>
      <c r="E138" s="251"/>
      <c r="F138" s="253"/>
      <c r="G138" s="274"/>
      <c r="H138" s="261"/>
      <c r="I138" s="276"/>
      <c r="J138" s="294"/>
      <c r="K138" s="298"/>
      <c r="L138" s="247"/>
      <c r="M138" s="261"/>
      <c r="N138" s="251"/>
      <c r="O138" s="249"/>
      <c r="P138" s="249"/>
      <c r="Q138" s="268"/>
    </row>
    <row r="139" spans="1:17" ht="19.5" customHeight="1" x14ac:dyDescent="0.45">
      <c r="A139" s="251">
        <v>25</v>
      </c>
      <c r="B139" s="251">
        <v>115</v>
      </c>
      <c r="C139" s="251" t="s">
        <v>277</v>
      </c>
      <c r="D139" s="226" t="s">
        <v>515</v>
      </c>
      <c r="E139" s="328"/>
      <c r="F139" s="253" t="s">
        <v>516</v>
      </c>
      <c r="G139" s="274">
        <v>9.15</v>
      </c>
      <c r="H139" s="247"/>
      <c r="I139" s="276">
        <v>1</v>
      </c>
      <c r="J139" s="294"/>
      <c r="K139" s="298"/>
      <c r="L139" s="261"/>
      <c r="M139" s="261"/>
      <c r="N139" s="251"/>
      <c r="O139" s="279"/>
      <c r="P139" s="279"/>
      <c r="Q139" s="268" t="s">
        <v>488</v>
      </c>
    </row>
    <row r="140" spans="1:17" ht="19.5" customHeight="1" x14ac:dyDescent="0.45">
      <c r="A140" s="251"/>
      <c r="B140" s="251"/>
      <c r="C140" s="251"/>
      <c r="D140" s="226" t="s">
        <v>517</v>
      </c>
      <c r="E140" s="328"/>
      <c r="F140" s="253" t="s">
        <v>518</v>
      </c>
      <c r="G140" s="274" t="s">
        <v>511</v>
      </c>
      <c r="H140" s="247"/>
      <c r="I140" s="276">
        <v>2</v>
      </c>
      <c r="J140" s="294">
        <v>393975230.10000002</v>
      </c>
      <c r="K140" s="298"/>
      <c r="L140" s="261"/>
      <c r="M140" s="261"/>
      <c r="N140" s="251"/>
      <c r="O140" s="279"/>
      <c r="P140" s="279"/>
      <c r="Q140" s="268"/>
    </row>
    <row r="141" spans="1:17" ht="19.5" customHeight="1" x14ac:dyDescent="0.45">
      <c r="A141" s="251"/>
      <c r="B141" s="251"/>
      <c r="C141" s="251"/>
      <c r="D141" s="226" t="s">
        <v>402</v>
      </c>
      <c r="E141" s="251"/>
      <c r="F141" s="253"/>
      <c r="G141" s="274"/>
      <c r="H141" s="261"/>
      <c r="I141" s="276">
        <v>3</v>
      </c>
      <c r="J141" s="294">
        <v>400000000</v>
      </c>
      <c r="K141" s="298"/>
      <c r="L141" s="261"/>
      <c r="M141" s="261"/>
      <c r="N141" s="251"/>
      <c r="O141" s="279"/>
      <c r="P141" s="279"/>
      <c r="Q141" s="268"/>
    </row>
    <row r="142" spans="1:17" ht="19.5" customHeight="1" x14ac:dyDescent="0.45">
      <c r="A142" s="251"/>
      <c r="B142" s="251"/>
      <c r="C142" s="251"/>
      <c r="D142" s="226" t="s">
        <v>332</v>
      </c>
      <c r="E142" s="251"/>
      <c r="F142" s="253"/>
      <c r="G142" s="274"/>
      <c r="H142" s="261"/>
      <c r="I142" s="276"/>
      <c r="J142" s="294"/>
      <c r="K142" s="298"/>
      <c r="L142" s="261"/>
      <c r="M142" s="261"/>
      <c r="N142" s="251"/>
      <c r="O142" s="279"/>
      <c r="P142" s="279"/>
      <c r="Q142" s="268"/>
    </row>
    <row r="143" spans="1:17" ht="18.75" x14ac:dyDescent="0.45">
      <c r="A143" s="251"/>
      <c r="B143" s="251"/>
      <c r="C143" s="251"/>
      <c r="D143" s="226"/>
      <c r="E143" s="251"/>
      <c r="F143" s="253"/>
      <c r="G143" s="274"/>
      <c r="H143" s="261"/>
      <c r="I143" s="276"/>
      <c r="J143" s="294"/>
      <c r="K143" s="298"/>
      <c r="L143" s="261"/>
      <c r="M143" s="261"/>
      <c r="N143" s="251"/>
      <c r="O143" s="279"/>
      <c r="P143" s="279"/>
      <c r="Q143" s="268"/>
    </row>
    <row r="144" spans="1:17" ht="19.5" customHeight="1" x14ac:dyDescent="0.45">
      <c r="A144" s="251">
        <v>26</v>
      </c>
      <c r="B144" s="251">
        <v>102</v>
      </c>
      <c r="C144" s="251" t="s">
        <v>277</v>
      </c>
      <c r="D144" s="226" t="s">
        <v>63</v>
      </c>
      <c r="E144" s="328" t="s">
        <v>504</v>
      </c>
      <c r="F144" s="253" t="s">
        <v>519</v>
      </c>
      <c r="G144" s="274">
        <v>7.0549999999999997</v>
      </c>
      <c r="H144" s="251" t="s">
        <v>520</v>
      </c>
      <c r="I144" s="327">
        <v>1</v>
      </c>
      <c r="J144" s="294">
        <v>150099998</v>
      </c>
      <c r="K144" s="298" t="s">
        <v>521</v>
      </c>
      <c r="L144" s="261">
        <v>242359</v>
      </c>
      <c r="M144" s="261">
        <v>242929</v>
      </c>
      <c r="N144" s="251">
        <v>570</v>
      </c>
      <c r="O144" s="279">
        <v>0.16300000000000001</v>
      </c>
      <c r="P144" s="279">
        <v>0.16300000000000001</v>
      </c>
      <c r="Q144" s="268"/>
    </row>
    <row r="145" spans="1:17" ht="18" customHeight="1" x14ac:dyDescent="0.45">
      <c r="A145" s="251"/>
      <c r="B145" s="251"/>
      <c r="C145" s="251"/>
      <c r="D145" s="226" t="s">
        <v>402</v>
      </c>
      <c r="E145" s="251" t="s">
        <v>522</v>
      </c>
      <c r="F145" s="253" t="s">
        <v>523</v>
      </c>
      <c r="G145" s="274"/>
      <c r="H145" s="257">
        <v>242358</v>
      </c>
      <c r="I145" s="327">
        <v>2</v>
      </c>
      <c r="J145" s="294">
        <v>269941343</v>
      </c>
      <c r="K145" s="298"/>
      <c r="L145" s="261"/>
      <c r="M145" s="261"/>
      <c r="N145" s="251"/>
      <c r="O145" s="279">
        <v>0.37</v>
      </c>
      <c r="P145" s="279">
        <v>0.37</v>
      </c>
      <c r="Q145" s="268"/>
    </row>
    <row r="146" spans="1:17" ht="19.5" customHeight="1" x14ac:dyDescent="0.45">
      <c r="A146" s="251"/>
      <c r="B146" s="251"/>
      <c r="C146" s="251"/>
      <c r="D146" s="226" t="s">
        <v>524</v>
      </c>
      <c r="E146" s="328"/>
      <c r="F146" s="253"/>
      <c r="G146" s="274"/>
      <c r="H146" s="251"/>
      <c r="I146" s="317">
        <v>3</v>
      </c>
      <c r="J146" s="294">
        <v>270000000</v>
      </c>
      <c r="K146" s="298"/>
      <c r="L146" s="261"/>
      <c r="M146" s="261"/>
      <c r="N146" s="251"/>
      <c r="O146" s="279"/>
      <c r="P146" s="279"/>
      <c r="Q146" s="268"/>
    </row>
    <row r="147" spans="1:17" ht="18.75" x14ac:dyDescent="0.45">
      <c r="A147" s="251"/>
      <c r="B147" s="251"/>
      <c r="C147" s="251"/>
      <c r="D147" s="226"/>
      <c r="E147" s="328"/>
      <c r="F147" s="253"/>
      <c r="G147" s="274"/>
      <c r="H147" s="251"/>
      <c r="I147" s="317"/>
      <c r="J147" s="294"/>
      <c r="K147" s="298"/>
      <c r="L147" s="261"/>
      <c r="M147" s="261"/>
      <c r="N147" s="251"/>
      <c r="O147" s="279"/>
      <c r="P147" s="279"/>
      <c r="Q147" s="268"/>
    </row>
    <row r="148" spans="1:17" ht="19.5" customHeight="1" x14ac:dyDescent="0.45">
      <c r="A148" s="251">
        <v>27</v>
      </c>
      <c r="B148" s="251">
        <v>11</v>
      </c>
      <c r="C148" s="251" t="s">
        <v>277</v>
      </c>
      <c r="D148" s="226" t="s">
        <v>525</v>
      </c>
      <c r="E148" s="328"/>
      <c r="F148" s="253" t="s">
        <v>526</v>
      </c>
      <c r="G148" s="274">
        <v>30.9</v>
      </c>
      <c r="H148" s="251"/>
      <c r="I148" s="327">
        <v>1</v>
      </c>
      <c r="J148" s="294"/>
      <c r="K148" s="298"/>
      <c r="L148" s="261"/>
      <c r="M148" s="261"/>
      <c r="N148" s="251"/>
      <c r="O148" s="279"/>
      <c r="P148" s="279"/>
      <c r="Q148" s="268" t="s">
        <v>527</v>
      </c>
    </row>
    <row r="149" spans="1:17" ht="19.5" customHeight="1" x14ac:dyDescent="0.45">
      <c r="A149" s="251"/>
      <c r="B149" s="251"/>
      <c r="C149" s="251"/>
      <c r="D149" s="226" t="s">
        <v>528</v>
      </c>
      <c r="E149" s="328"/>
      <c r="F149" s="253" t="s">
        <v>529</v>
      </c>
      <c r="G149" s="274"/>
      <c r="H149" s="251"/>
      <c r="I149" s="327">
        <v>2</v>
      </c>
      <c r="J149" s="294">
        <v>1414451158.4000001</v>
      </c>
      <c r="K149" s="298"/>
      <c r="L149" s="251"/>
      <c r="M149" s="261"/>
      <c r="N149" s="251"/>
      <c r="O149" s="249"/>
      <c r="P149" s="249"/>
      <c r="Q149" s="268"/>
    </row>
    <row r="150" spans="1:17" ht="19.5" customHeight="1" x14ac:dyDescent="0.45">
      <c r="A150" s="251"/>
      <c r="B150" s="251"/>
      <c r="C150" s="251"/>
      <c r="D150" s="226" t="s">
        <v>284</v>
      </c>
      <c r="E150" s="251"/>
      <c r="F150" s="253"/>
      <c r="G150" s="274"/>
      <c r="H150" s="261"/>
      <c r="I150" s="276">
        <v>3</v>
      </c>
      <c r="J150" s="294">
        <v>1430000000</v>
      </c>
      <c r="K150" s="298"/>
      <c r="L150" s="253"/>
      <c r="M150" s="253"/>
      <c r="N150" s="251"/>
      <c r="O150" s="279"/>
      <c r="P150" s="279"/>
      <c r="Q150" s="253"/>
    </row>
    <row r="151" spans="1:17" ht="19.5" customHeight="1" x14ac:dyDescent="0.45">
      <c r="A151" s="247"/>
      <c r="B151" s="251"/>
      <c r="C151" s="189"/>
      <c r="D151" s="226" t="s">
        <v>530</v>
      </c>
      <c r="E151" s="251"/>
      <c r="F151" s="268"/>
      <c r="G151" s="274"/>
      <c r="H151" s="261"/>
      <c r="I151" s="276"/>
      <c r="J151" s="294"/>
      <c r="K151" s="298"/>
      <c r="L151" s="273"/>
      <c r="M151" s="273"/>
      <c r="N151" s="251"/>
      <c r="O151" s="279"/>
      <c r="P151" s="279"/>
      <c r="Q151" s="268"/>
    </row>
    <row r="152" spans="1:17" ht="18.75" x14ac:dyDescent="0.45">
      <c r="A152" s="247"/>
      <c r="B152" s="251"/>
      <c r="C152" s="189"/>
      <c r="D152" s="226"/>
      <c r="E152" s="251"/>
      <c r="F152" s="268"/>
      <c r="G152" s="274"/>
      <c r="H152" s="261"/>
      <c r="I152" s="276"/>
      <c r="J152" s="294"/>
      <c r="K152" s="298"/>
      <c r="L152" s="273"/>
      <c r="M152" s="273"/>
      <c r="N152" s="251"/>
      <c r="O152" s="279"/>
      <c r="P152" s="279"/>
      <c r="Q152" s="268"/>
    </row>
    <row r="153" spans="1:17" ht="18.95" customHeight="1" x14ac:dyDescent="0.45">
      <c r="A153" s="247">
        <v>28</v>
      </c>
      <c r="B153" s="251">
        <v>2166</v>
      </c>
      <c r="C153" s="189">
        <v>1</v>
      </c>
      <c r="D153" s="226" t="s">
        <v>67</v>
      </c>
      <c r="E153" s="328" t="s">
        <v>310</v>
      </c>
      <c r="F153" s="298" t="s">
        <v>531</v>
      </c>
      <c r="G153" s="274">
        <v>12</v>
      </c>
      <c r="H153" s="257" t="s">
        <v>532</v>
      </c>
      <c r="I153" s="276">
        <v>1</v>
      </c>
      <c r="J153" s="294">
        <v>139557000</v>
      </c>
      <c r="K153" s="298" t="s">
        <v>533</v>
      </c>
      <c r="L153" s="261">
        <v>242369</v>
      </c>
      <c r="M153" s="261">
        <v>242879</v>
      </c>
      <c r="N153" s="251">
        <v>510</v>
      </c>
      <c r="O153" s="279">
        <v>0.18099999999999999</v>
      </c>
      <c r="P153" s="279">
        <v>0.18099999999999999</v>
      </c>
      <c r="Q153" s="268"/>
    </row>
    <row r="154" spans="1:17" ht="18" customHeight="1" x14ac:dyDescent="0.45">
      <c r="A154" s="247"/>
      <c r="B154" s="251"/>
      <c r="C154" s="189"/>
      <c r="D154" s="226" t="s">
        <v>534</v>
      </c>
      <c r="E154" s="251" t="s">
        <v>535</v>
      </c>
      <c r="F154" s="298" t="s">
        <v>536</v>
      </c>
      <c r="G154" s="274"/>
      <c r="H154" s="257">
        <v>242368</v>
      </c>
      <c r="I154" s="276">
        <v>2</v>
      </c>
      <c r="J154" s="294">
        <v>149966734.19999999</v>
      </c>
      <c r="K154" s="298" t="s">
        <v>537</v>
      </c>
      <c r="L154" s="261"/>
      <c r="M154" s="261"/>
      <c r="N154" s="251"/>
      <c r="O154" s="279">
        <v>0.23</v>
      </c>
      <c r="P154" s="279">
        <v>0.23</v>
      </c>
      <c r="Q154" s="268"/>
    </row>
    <row r="155" spans="1:17" ht="19.5" customHeight="1" x14ac:dyDescent="0.45">
      <c r="A155" s="247"/>
      <c r="B155" s="251"/>
      <c r="C155" s="189"/>
      <c r="D155" s="226" t="s">
        <v>538</v>
      </c>
      <c r="E155" s="226"/>
      <c r="F155" s="298"/>
      <c r="G155" s="274"/>
      <c r="H155" s="257"/>
      <c r="I155" s="297">
        <v>3</v>
      </c>
      <c r="J155" s="294">
        <v>150000000</v>
      </c>
      <c r="K155" s="298"/>
      <c r="L155" s="261"/>
      <c r="M155" s="261"/>
      <c r="N155" s="251"/>
      <c r="O155" s="279"/>
      <c r="P155" s="279"/>
      <c r="Q155" s="268"/>
    </row>
    <row r="156" spans="1:17" ht="19.5" customHeight="1" x14ac:dyDescent="0.45">
      <c r="A156" s="247"/>
      <c r="B156" s="251"/>
      <c r="C156" s="189"/>
      <c r="D156" s="226"/>
      <c r="E156" s="226"/>
      <c r="F156" s="298"/>
      <c r="G156" s="274"/>
      <c r="H156" s="257"/>
      <c r="I156" s="317"/>
      <c r="J156" s="294"/>
      <c r="K156" s="298"/>
      <c r="L156" s="261"/>
      <c r="M156" s="261"/>
      <c r="N156" s="251"/>
      <c r="O156" s="279"/>
      <c r="P156" s="279"/>
      <c r="Q156" s="268"/>
    </row>
    <row r="157" spans="1:17" ht="18.75" x14ac:dyDescent="0.45">
      <c r="A157" s="230"/>
      <c r="B157" s="283"/>
      <c r="C157" s="199"/>
      <c r="D157" s="238"/>
      <c r="E157" s="238"/>
      <c r="F157" s="331"/>
      <c r="G157" s="286"/>
      <c r="H157" s="333"/>
      <c r="I157" s="334"/>
      <c r="J157" s="330"/>
      <c r="K157" s="331"/>
      <c r="L157" s="329"/>
      <c r="M157" s="329"/>
      <c r="N157" s="283"/>
      <c r="O157" s="291"/>
      <c r="P157" s="291"/>
      <c r="Q157" s="335"/>
    </row>
    <row r="158" spans="1:17" ht="18.95" customHeight="1" x14ac:dyDescent="0.45">
      <c r="A158" s="247">
        <v>29</v>
      </c>
      <c r="B158" s="251">
        <v>2208</v>
      </c>
      <c r="C158" s="189" t="s">
        <v>277</v>
      </c>
      <c r="D158" s="226" t="s">
        <v>69</v>
      </c>
      <c r="E158" s="254" t="s">
        <v>539</v>
      </c>
      <c r="F158" s="298" t="s">
        <v>540</v>
      </c>
      <c r="G158" s="274">
        <v>14.016</v>
      </c>
      <c r="H158" s="257" t="s">
        <v>541</v>
      </c>
      <c r="I158" s="276">
        <v>1</v>
      </c>
      <c r="J158" s="294">
        <v>443654700</v>
      </c>
      <c r="K158" s="298" t="s">
        <v>542</v>
      </c>
      <c r="L158" s="261">
        <v>23252</v>
      </c>
      <c r="M158" s="261">
        <v>23972</v>
      </c>
      <c r="N158" s="251">
        <v>720</v>
      </c>
      <c r="O158" s="279"/>
      <c r="P158" s="279"/>
      <c r="Q158" s="253" t="s">
        <v>496</v>
      </c>
    </row>
    <row r="159" spans="1:17" ht="18.95" customHeight="1" x14ac:dyDescent="0.45">
      <c r="A159" s="247"/>
      <c r="B159" s="251"/>
      <c r="C159" s="189"/>
      <c r="D159" s="226" t="s">
        <v>534</v>
      </c>
      <c r="E159" s="251" t="s">
        <v>535</v>
      </c>
      <c r="F159" s="298" t="s">
        <v>543</v>
      </c>
      <c r="G159" s="274"/>
      <c r="H159" s="257">
        <v>23251</v>
      </c>
      <c r="I159" s="276">
        <v>2</v>
      </c>
      <c r="J159" s="294">
        <v>479995851.30000001</v>
      </c>
      <c r="K159" s="298"/>
      <c r="L159" s="261"/>
      <c r="M159" s="261"/>
      <c r="N159" s="251"/>
      <c r="O159" s="279"/>
      <c r="P159" s="279"/>
      <c r="Q159" s="268"/>
    </row>
    <row r="160" spans="1:17" ht="18.95" customHeight="1" x14ac:dyDescent="0.45">
      <c r="A160" s="247"/>
      <c r="B160" s="251"/>
      <c r="C160" s="251"/>
      <c r="D160" s="188" t="s">
        <v>544</v>
      </c>
      <c r="E160" s="226"/>
      <c r="F160" s="298"/>
      <c r="G160" s="274"/>
      <c r="H160" s="257"/>
      <c r="I160" s="297">
        <v>3</v>
      </c>
      <c r="J160" s="294">
        <v>480000000</v>
      </c>
      <c r="K160" s="298"/>
      <c r="L160" s="261"/>
      <c r="M160" s="261"/>
      <c r="N160" s="251"/>
      <c r="O160" s="279"/>
      <c r="P160" s="279"/>
      <c r="Q160" s="268"/>
    </row>
    <row r="161" spans="1:17" ht="18.75" x14ac:dyDescent="0.45">
      <c r="A161" s="247"/>
      <c r="B161" s="251"/>
      <c r="C161" s="251"/>
      <c r="D161" s="188"/>
      <c r="E161" s="226"/>
      <c r="F161" s="298"/>
      <c r="G161" s="274"/>
      <c r="H161" s="257"/>
      <c r="I161" s="317"/>
      <c r="J161" s="294"/>
      <c r="K161" s="298"/>
      <c r="L161" s="261"/>
      <c r="M161" s="261"/>
      <c r="N161" s="251"/>
      <c r="O161" s="279"/>
      <c r="P161" s="279"/>
      <c r="Q161" s="268"/>
    </row>
    <row r="162" spans="1:17" ht="20.25" customHeight="1" x14ac:dyDescent="0.45">
      <c r="A162" s="251">
        <v>30</v>
      </c>
      <c r="B162" s="251">
        <v>2445</v>
      </c>
      <c r="C162" s="251" t="s">
        <v>277</v>
      </c>
      <c r="D162" s="188" t="s">
        <v>71</v>
      </c>
      <c r="E162" s="254" t="s">
        <v>310</v>
      </c>
      <c r="F162" s="253" t="s">
        <v>545</v>
      </c>
      <c r="G162" s="274">
        <v>15</v>
      </c>
      <c r="H162" s="257" t="s">
        <v>546</v>
      </c>
      <c r="I162" s="276">
        <v>1</v>
      </c>
      <c r="J162" s="294">
        <v>450002222</v>
      </c>
      <c r="K162" s="298" t="s">
        <v>547</v>
      </c>
      <c r="L162" s="261">
        <v>242363</v>
      </c>
      <c r="M162" s="261">
        <v>243053</v>
      </c>
      <c r="N162" s="251">
        <v>690</v>
      </c>
      <c r="O162" s="279"/>
      <c r="P162" s="279"/>
      <c r="Q162" s="253" t="s">
        <v>496</v>
      </c>
    </row>
    <row r="163" spans="1:17" ht="19.5" customHeight="1" x14ac:dyDescent="0.45">
      <c r="A163" s="251"/>
      <c r="B163" s="251"/>
      <c r="C163" s="251"/>
      <c r="D163" s="226" t="s">
        <v>548</v>
      </c>
      <c r="E163" s="251" t="s">
        <v>535</v>
      </c>
      <c r="F163" s="253" t="s">
        <v>549</v>
      </c>
      <c r="G163" s="274"/>
      <c r="H163" s="257">
        <v>242362</v>
      </c>
      <c r="I163" s="276">
        <v>2</v>
      </c>
      <c r="J163" s="294">
        <v>479934873.80000001</v>
      </c>
      <c r="K163" s="298" t="s">
        <v>550</v>
      </c>
      <c r="L163" s="261"/>
      <c r="M163" s="261"/>
      <c r="N163" s="251"/>
      <c r="O163" s="279"/>
      <c r="P163" s="279"/>
      <c r="Q163" s="268"/>
    </row>
    <row r="164" spans="1:17" ht="18.75" customHeight="1" x14ac:dyDescent="0.45">
      <c r="A164" s="247"/>
      <c r="B164" s="251"/>
      <c r="C164" s="251"/>
      <c r="D164" s="298" t="s">
        <v>551</v>
      </c>
      <c r="E164" s="251"/>
      <c r="F164" s="268"/>
      <c r="G164" s="274"/>
      <c r="H164" s="257"/>
      <c r="I164" s="297">
        <v>3</v>
      </c>
      <c r="J164" s="294">
        <v>480000000</v>
      </c>
      <c r="K164" s="298"/>
      <c r="L164" s="261"/>
      <c r="M164" s="261"/>
      <c r="N164" s="251"/>
      <c r="O164" s="279"/>
      <c r="P164" s="279"/>
      <c r="Q164" s="268"/>
    </row>
    <row r="165" spans="1:17" ht="18.75" x14ac:dyDescent="0.45">
      <c r="A165" s="247"/>
      <c r="B165" s="251"/>
      <c r="C165" s="251"/>
      <c r="D165" s="298"/>
      <c r="E165" s="251"/>
      <c r="F165" s="268"/>
      <c r="G165" s="274"/>
      <c r="H165" s="257"/>
      <c r="I165" s="317"/>
      <c r="J165" s="294"/>
      <c r="K165" s="298"/>
      <c r="L165" s="261"/>
      <c r="M165" s="261"/>
      <c r="N165" s="251"/>
      <c r="O165" s="279"/>
      <c r="P165" s="279"/>
      <c r="Q165" s="268"/>
    </row>
    <row r="166" spans="1:17" ht="18.95" customHeight="1" x14ac:dyDescent="0.45">
      <c r="A166" s="247">
        <v>31</v>
      </c>
      <c r="B166" s="251">
        <v>226</v>
      </c>
      <c r="C166" s="251" t="s">
        <v>277</v>
      </c>
      <c r="D166" s="298" t="s">
        <v>552</v>
      </c>
      <c r="E166" s="254" t="s">
        <v>310</v>
      </c>
      <c r="F166" s="298" t="s">
        <v>553</v>
      </c>
      <c r="G166" s="274">
        <v>21.66</v>
      </c>
      <c r="H166" s="257" t="s">
        <v>554</v>
      </c>
      <c r="I166" s="276">
        <v>1</v>
      </c>
      <c r="J166" s="294">
        <v>764122000</v>
      </c>
      <c r="K166" s="298" t="s">
        <v>555</v>
      </c>
      <c r="L166" s="261">
        <v>242387</v>
      </c>
      <c r="M166" s="261">
        <v>243377</v>
      </c>
      <c r="N166" s="251">
        <v>990</v>
      </c>
      <c r="O166" s="279">
        <v>0.109</v>
      </c>
      <c r="P166" s="279">
        <v>0.109</v>
      </c>
      <c r="Q166" s="253"/>
    </row>
    <row r="167" spans="1:17" ht="18.95" customHeight="1" x14ac:dyDescent="0.45">
      <c r="A167" s="247"/>
      <c r="B167" s="251"/>
      <c r="C167" s="251"/>
      <c r="D167" s="298" t="s">
        <v>556</v>
      </c>
      <c r="E167" s="251" t="s">
        <v>557</v>
      </c>
      <c r="F167" s="298" t="s">
        <v>558</v>
      </c>
      <c r="G167" s="274"/>
      <c r="H167" s="257">
        <v>242386</v>
      </c>
      <c r="I167" s="276">
        <v>2</v>
      </c>
      <c r="J167" s="294">
        <v>799994581.39999998</v>
      </c>
      <c r="K167" s="298"/>
      <c r="L167" s="261"/>
      <c r="M167" s="261"/>
      <c r="N167" s="251"/>
      <c r="O167" s="279">
        <v>0.23799999999999999</v>
      </c>
      <c r="P167" s="279">
        <v>0.23799999999999999</v>
      </c>
      <c r="Q167" s="268"/>
    </row>
    <row r="168" spans="1:17" ht="18.95" customHeight="1" x14ac:dyDescent="0.45">
      <c r="A168" s="247"/>
      <c r="B168" s="251"/>
      <c r="C168" s="189"/>
      <c r="D168" s="226" t="s">
        <v>548</v>
      </c>
      <c r="E168" s="226"/>
      <c r="F168" s="298" t="s">
        <v>559</v>
      </c>
      <c r="G168" s="274"/>
      <c r="H168" s="257"/>
      <c r="I168" s="297">
        <v>3</v>
      </c>
      <c r="J168" s="294">
        <v>800000000</v>
      </c>
      <c r="K168" s="298"/>
      <c r="L168" s="261"/>
      <c r="M168" s="261"/>
      <c r="N168" s="251"/>
      <c r="O168" s="279"/>
      <c r="P168" s="279"/>
      <c r="Q168" s="268"/>
    </row>
    <row r="169" spans="1:17" ht="18.95" customHeight="1" x14ac:dyDescent="0.45">
      <c r="A169" s="247"/>
      <c r="B169" s="251"/>
      <c r="C169" s="189"/>
      <c r="D169" s="226" t="s">
        <v>560</v>
      </c>
      <c r="E169" s="226"/>
      <c r="F169" s="298" t="s">
        <v>561</v>
      </c>
      <c r="G169" s="274"/>
      <c r="H169" s="257"/>
      <c r="I169" s="317"/>
      <c r="J169" s="294"/>
      <c r="K169" s="298"/>
      <c r="L169" s="261"/>
      <c r="M169" s="261"/>
      <c r="N169" s="251"/>
      <c r="O169" s="279"/>
      <c r="P169" s="279"/>
      <c r="Q169" s="268"/>
    </row>
    <row r="170" spans="1:17" ht="18.95" customHeight="1" x14ac:dyDescent="0.45">
      <c r="A170" s="247"/>
      <c r="B170" s="251"/>
      <c r="C170" s="189"/>
      <c r="D170" s="226"/>
      <c r="E170" s="226"/>
      <c r="F170" s="298" t="s">
        <v>562</v>
      </c>
      <c r="G170" s="274"/>
      <c r="H170" s="257"/>
      <c r="I170" s="317"/>
      <c r="J170" s="294"/>
      <c r="K170" s="298"/>
      <c r="L170" s="261"/>
      <c r="M170" s="261"/>
      <c r="N170" s="251"/>
      <c r="O170" s="279"/>
      <c r="P170" s="279"/>
      <c r="Q170" s="268"/>
    </row>
    <row r="171" spans="1:17" ht="18.95" customHeight="1" x14ac:dyDescent="0.45">
      <c r="A171" s="247"/>
      <c r="B171" s="251"/>
      <c r="C171" s="189"/>
      <c r="D171" s="226"/>
      <c r="E171" s="226"/>
      <c r="F171" s="298" t="s">
        <v>563</v>
      </c>
      <c r="G171" s="274"/>
      <c r="H171" s="257"/>
      <c r="I171" s="317"/>
      <c r="J171" s="294"/>
      <c r="K171" s="298"/>
      <c r="L171" s="261"/>
      <c r="M171" s="261"/>
      <c r="N171" s="251"/>
      <c r="O171" s="279"/>
      <c r="P171" s="279"/>
      <c r="Q171" s="268"/>
    </row>
    <row r="172" spans="1:17" ht="18.95" customHeight="1" x14ac:dyDescent="0.45">
      <c r="A172" s="247"/>
      <c r="B172" s="251"/>
      <c r="C172" s="189"/>
      <c r="D172" s="226"/>
      <c r="E172" s="226"/>
      <c r="F172" s="298" t="s">
        <v>564</v>
      </c>
      <c r="G172" s="274"/>
      <c r="H172" s="257"/>
      <c r="I172" s="317"/>
      <c r="J172" s="294"/>
      <c r="K172" s="298"/>
      <c r="L172" s="261"/>
      <c r="M172" s="261"/>
      <c r="N172" s="251"/>
      <c r="O172" s="279"/>
      <c r="P172" s="279"/>
      <c r="Q172" s="268"/>
    </row>
    <row r="173" spans="1:17" ht="18.95" customHeight="1" x14ac:dyDescent="0.45">
      <c r="A173" s="247"/>
      <c r="B173" s="251"/>
      <c r="C173" s="189"/>
      <c r="D173" s="226"/>
      <c r="E173" s="226"/>
      <c r="F173" s="298" t="s">
        <v>565</v>
      </c>
      <c r="G173" s="274"/>
      <c r="H173" s="257"/>
      <c r="I173" s="317"/>
      <c r="J173" s="294"/>
      <c r="K173" s="298"/>
      <c r="L173" s="261"/>
      <c r="M173" s="261"/>
      <c r="N173" s="251"/>
      <c r="O173" s="279"/>
      <c r="P173" s="279"/>
      <c r="Q173" s="268"/>
    </row>
    <row r="174" spans="1:17" ht="17.25" customHeight="1" x14ac:dyDescent="0.45">
      <c r="A174" s="247"/>
      <c r="B174" s="251"/>
      <c r="C174" s="189"/>
      <c r="D174" s="226"/>
      <c r="E174" s="226"/>
      <c r="F174" s="226"/>
      <c r="G174" s="274"/>
      <c r="H174" s="257"/>
      <c r="I174" s="246"/>
      <c r="J174" s="294"/>
      <c r="K174" s="226"/>
      <c r="L174" s="261"/>
      <c r="M174" s="257"/>
      <c r="N174" s="251"/>
      <c r="O174" s="279"/>
      <c r="P174" s="279"/>
      <c r="Q174" s="253"/>
    </row>
    <row r="175" spans="1:17" ht="18.95" customHeight="1" x14ac:dyDescent="0.45">
      <c r="A175" s="251">
        <v>32</v>
      </c>
      <c r="B175" s="251">
        <v>3222</v>
      </c>
      <c r="C175" s="251" t="s">
        <v>277</v>
      </c>
      <c r="D175" s="226" t="s">
        <v>566</v>
      </c>
      <c r="E175" s="254" t="s">
        <v>567</v>
      </c>
      <c r="F175" s="298" t="s">
        <v>568</v>
      </c>
      <c r="G175" s="274">
        <v>11.61</v>
      </c>
      <c r="H175" s="257" t="s">
        <v>569</v>
      </c>
      <c r="I175" s="327">
        <v>1</v>
      </c>
      <c r="J175" s="294">
        <v>573474000</v>
      </c>
      <c r="K175" s="298" t="s">
        <v>570</v>
      </c>
      <c r="L175" s="257">
        <v>242355</v>
      </c>
      <c r="M175" s="261">
        <v>242955</v>
      </c>
      <c r="N175" s="251">
        <v>600</v>
      </c>
      <c r="O175" s="279">
        <v>4.8000000000000001E-2</v>
      </c>
      <c r="P175" s="279">
        <v>4.8000000000000001E-2</v>
      </c>
      <c r="Q175" s="268" t="s">
        <v>571</v>
      </c>
    </row>
    <row r="176" spans="1:17" ht="18.95" customHeight="1" x14ac:dyDescent="0.45">
      <c r="A176" s="247"/>
      <c r="B176" s="251"/>
      <c r="C176" s="189"/>
      <c r="D176" s="226" t="s">
        <v>572</v>
      </c>
      <c r="E176" s="251" t="s">
        <v>573</v>
      </c>
      <c r="F176" s="298" t="s">
        <v>574</v>
      </c>
      <c r="G176" s="274"/>
      <c r="H176" s="257">
        <v>242354</v>
      </c>
      <c r="I176" s="327">
        <v>2</v>
      </c>
      <c r="J176" s="294">
        <v>599912576.20000005</v>
      </c>
      <c r="K176" s="298" t="s">
        <v>351</v>
      </c>
      <c r="L176" s="261"/>
      <c r="M176" s="261"/>
      <c r="N176" s="251"/>
      <c r="O176" s="279">
        <v>0.58599999999999997</v>
      </c>
      <c r="P176" s="279">
        <v>0.58599999999999997</v>
      </c>
      <c r="Q176" s="268"/>
    </row>
    <row r="177" spans="1:17" ht="18.95" customHeight="1" x14ac:dyDescent="0.45">
      <c r="A177" s="247"/>
      <c r="B177" s="251"/>
      <c r="C177" s="189"/>
      <c r="D177" s="226" t="s">
        <v>489</v>
      </c>
      <c r="E177" s="226"/>
      <c r="F177" s="298"/>
      <c r="G177" s="274"/>
      <c r="H177" s="257"/>
      <c r="I177" s="317">
        <v>3</v>
      </c>
      <c r="J177" s="294">
        <v>600000000</v>
      </c>
      <c r="K177" s="298"/>
      <c r="L177" s="261"/>
      <c r="M177" s="261"/>
      <c r="N177" s="251"/>
      <c r="O177" s="279"/>
      <c r="P177" s="279"/>
      <c r="Q177" s="268"/>
    </row>
    <row r="178" spans="1:17" ht="18.95" customHeight="1" x14ac:dyDescent="0.45">
      <c r="A178" s="247"/>
      <c r="B178" s="251"/>
      <c r="C178" s="189"/>
      <c r="D178" s="226" t="s">
        <v>575</v>
      </c>
      <c r="E178" s="226"/>
      <c r="F178" s="298"/>
      <c r="G178" s="274"/>
      <c r="H178" s="257"/>
      <c r="I178" s="317"/>
      <c r="J178" s="294"/>
      <c r="K178" s="298"/>
      <c r="L178" s="261"/>
      <c r="M178" s="261"/>
      <c r="N178" s="251"/>
      <c r="O178" s="279"/>
      <c r="P178" s="279"/>
      <c r="Q178" s="268"/>
    </row>
    <row r="179" spans="1:17" ht="18.75" x14ac:dyDescent="0.45">
      <c r="A179" s="247"/>
      <c r="B179" s="251"/>
      <c r="C179" s="189"/>
      <c r="D179" s="226"/>
      <c r="E179" s="226"/>
      <c r="F179" s="298"/>
      <c r="G179" s="274"/>
      <c r="H179" s="257"/>
      <c r="I179" s="317"/>
      <c r="J179" s="294"/>
      <c r="K179" s="298"/>
      <c r="L179" s="261"/>
      <c r="M179" s="261"/>
      <c r="N179" s="251"/>
      <c r="O179" s="279"/>
      <c r="P179" s="279"/>
      <c r="Q179" s="268"/>
    </row>
    <row r="180" spans="1:17" ht="19.5" customHeight="1" x14ac:dyDescent="0.45">
      <c r="A180" s="251">
        <v>33</v>
      </c>
      <c r="B180" s="251">
        <v>366</v>
      </c>
      <c r="C180" s="251" t="s">
        <v>277</v>
      </c>
      <c r="D180" s="226" t="s">
        <v>77</v>
      </c>
      <c r="E180" s="328"/>
      <c r="F180" s="253" t="s">
        <v>576</v>
      </c>
      <c r="G180" s="274">
        <v>6.55</v>
      </c>
      <c r="H180" s="251"/>
      <c r="I180" s="327">
        <v>1</v>
      </c>
      <c r="J180" s="294"/>
      <c r="K180" s="298"/>
      <c r="L180" s="253"/>
      <c r="M180" s="253"/>
      <c r="N180" s="251"/>
      <c r="O180" s="279"/>
      <c r="P180" s="279"/>
      <c r="Q180" s="268" t="s">
        <v>488</v>
      </c>
    </row>
    <row r="181" spans="1:17" ht="19.5" customHeight="1" x14ac:dyDescent="0.45">
      <c r="A181" s="251"/>
      <c r="B181" s="251"/>
      <c r="C181" s="251"/>
      <c r="D181" s="226" t="s">
        <v>548</v>
      </c>
      <c r="E181" s="251"/>
      <c r="F181" s="253" t="s">
        <v>577</v>
      </c>
      <c r="G181" s="274"/>
      <c r="H181" s="257"/>
      <c r="I181" s="327">
        <v>2</v>
      </c>
      <c r="J181" s="294">
        <v>749999442.29999995</v>
      </c>
      <c r="K181" s="298"/>
      <c r="L181" s="251"/>
      <c r="M181" s="253"/>
      <c r="N181" s="251"/>
      <c r="O181" s="279"/>
      <c r="P181" s="279"/>
      <c r="Q181" s="268"/>
    </row>
    <row r="182" spans="1:17" ht="19.5" customHeight="1" x14ac:dyDescent="0.45">
      <c r="A182" s="251"/>
      <c r="B182" s="251"/>
      <c r="C182" s="251"/>
      <c r="D182" s="226" t="s">
        <v>578</v>
      </c>
      <c r="E182" s="254"/>
      <c r="F182" s="253"/>
      <c r="G182" s="274"/>
      <c r="H182" s="226"/>
      <c r="I182" s="327">
        <v>3</v>
      </c>
      <c r="J182" s="294">
        <v>750000000</v>
      </c>
      <c r="K182" s="298"/>
      <c r="L182" s="261"/>
      <c r="M182" s="261"/>
      <c r="N182" s="251"/>
      <c r="O182" s="279"/>
      <c r="P182" s="279"/>
      <c r="Q182" s="268"/>
    </row>
    <row r="183" spans="1:17" ht="18.75" x14ac:dyDescent="0.45">
      <c r="A183" s="251"/>
      <c r="B183" s="251"/>
      <c r="C183" s="251"/>
      <c r="D183" s="226"/>
      <c r="E183" s="254"/>
      <c r="F183" s="253"/>
      <c r="G183" s="274"/>
      <c r="H183" s="226"/>
      <c r="I183" s="327"/>
      <c r="J183" s="294"/>
      <c r="K183" s="298"/>
      <c r="L183" s="261"/>
      <c r="M183" s="261"/>
      <c r="N183" s="251"/>
      <c r="O183" s="279"/>
      <c r="P183" s="279"/>
      <c r="Q183" s="268"/>
    </row>
    <row r="184" spans="1:17" ht="19.5" customHeight="1" x14ac:dyDescent="0.45">
      <c r="A184" s="251">
        <v>34</v>
      </c>
      <c r="B184" s="251">
        <v>366</v>
      </c>
      <c r="C184" s="251" t="s">
        <v>277</v>
      </c>
      <c r="D184" s="226" t="s">
        <v>79</v>
      </c>
      <c r="E184" s="328"/>
      <c r="F184" s="253" t="s">
        <v>579</v>
      </c>
      <c r="G184" s="274">
        <v>7.952</v>
      </c>
      <c r="H184" s="251"/>
      <c r="I184" s="327">
        <v>1</v>
      </c>
      <c r="J184" s="294"/>
      <c r="K184" s="298"/>
      <c r="L184" s="251"/>
      <c r="M184" s="261"/>
      <c r="N184" s="251"/>
      <c r="O184" s="249"/>
      <c r="P184" s="249"/>
      <c r="Q184" s="268" t="s">
        <v>488</v>
      </c>
    </row>
    <row r="185" spans="1:17" ht="19.5" customHeight="1" x14ac:dyDescent="0.45">
      <c r="A185" s="251"/>
      <c r="B185" s="251"/>
      <c r="C185" s="251"/>
      <c r="D185" s="226" t="s">
        <v>548</v>
      </c>
      <c r="E185" s="251"/>
      <c r="F185" s="253" t="s">
        <v>580</v>
      </c>
      <c r="G185" s="274"/>
      <c r="H185" s="261"/>
      <c r="I185" s="276">
        <v>2</v>
      </c>
      <c r="J185" s="294">
        <v>849999739</v>
      </c>
      <c r="K185" s="298"/>
      <c r="L185" s="253"/>
      <c r="M185" s="253"/>
      <c r="N185" s="251"/>
      <c r="O185" s="279"/>
      <c r="P185" s="279"/>
      <c r="Q185" s="268"/>
    </row>
    <row r="186" spans="1:17" ht="19.5" customHeight="1" x14ac:dyDescent="0.45">
      <c r="A186" s="251"/>
      <c r="B186" s="251"/>
      <c r="C186" s="251"/>
      <c r="D186" s="226" t="s">
        <v>581</v>
      </c>
      <c r="E186" s="251"/>
      <c r="F186" s="253"/>
      <c r="G186" s="274"/>
      <c r="H186" s="261"/>
      <c r="I186" s="276">
        <v>3</v>
      </c>
      <c r="J186" s="294">
        <v>850000000</v>
      </c>
      <c r="K186" s="298"/>
      <c r="L186" s="273"/>
      <c r="M186" s="273"/>
      <c r="N186" s="251"/>
      <c r="O186" s="279"/>
      <c r="P186" s="279"/>
      <c r="Q186" s="268"/>
    </row>
    <row r="187" spans="1:17" ht="19.5" customHeight="1" x14ac:dyDescent="0.45">
      <c r="A187" s="251"/>
      <c r="B187" s="251"/>
      <c r="C187" s="251"/>
      <c r="D187" s="226"/>
      <c r="E187" s="251"/>
      <c r="F187" s="253"/>
      <c r="G187" s="274"/>
      <c r="H187" s="261"/>
      <c r="I187" s="276"/>
      <c r="J187" s="294"/>
      <c r="K187" s="298"/>
      <c r="L187" s="273"/>
      <c r="M187" s="273"/>
      <c r="N187" s="251"/>
      <c r="O187" s="279"/>
      <c r="P187" s="279"/>
      <c r="Q187" s="268"/>
    </row>
    <row r="188" spans="1:17" ht="18.75" x14ac:dyDescent="0.45">
      <c r="A188" s="283"/>
      <c r="B188" s="283"/>
      <c r="C188" s="283"/>
      <c r="D188" s="238"/>
      <c r="E188" s="283"/>
      <c r="F188" s="285"/>
      <c r="G188" s="286"/>
      <c r="H188" s="329"/>
      <c r="I188" s="288"/>
      <c r="J188" s="330"/>
      <c r="K188" s="331"/>
      <c r="L188" s="305"/>
      <c r="M188" s="305"/>
      <c r="N188" s="283"/>
      <c r="O188" s="291"/>
      <c r="P188" s="291"/>
      <c r="Q188" s="335"/>
    </row>
    <row r="189" spans="1:17" ht="19.5" customHeight="1" x14ac:dyDescent="0.45">
      <c r="A189" s="251">
        <v>35</v>
      </c>
      <c r="B189" s="251">
        <v>3111</v>
      </c>
      <c r="C189" s="251" t="s">
        <v>277</v>
      </c>
      <c r="D189" s="226" t="s">
        <v>81</v>
      </c>
      <c r="E189" s="254" t="s">
        <v>582</v>
      </c>
      <c r="F189" s="253" t="s">
        <v>583</v>
      </c>
      <c r="G189" s="274">
        <v>9.3000000000000007</v>
      </c>
      <c r="H189" s="247" t="s">
        <v>584</v>
      </c>
      <c r="I189" s="276">
        <v>1</v>
      </c>
      <c r="J189" s="294">
        <v>582762400</v>
      </c>
      <c r="K189" s="298" t="s">
        <v>585</v>
      </c>
      <c r="L189" s="261">
        <v>242361</v>
      </c>
      <c r="M189" s="261">
        <v>243201</v>
      </c>
      <c r="N189" s="251">
        <v>840</v>
      </c>
      <c r="O189" s="279">
        <v>0</v>
      </c>
      <c r="P189" s="279">
        <v>0</v>
      </c>
      <c r="Q189" s="253"/>
    </row>
    <row r="190" spans="1:17" ht="19.5" customHeight="1" x14ac:dyDescent="0.45">
      <c r="A190" s="251"/>
      <c r="B190" s="251"/>
      <c r="C190" s="251"/>
      <c r="D190" s="226" t="s">
        <v>478</v>
      </c>
      <c r="E190" s="328" t="s">
        <v>586</v>
      </c>
      <c r="F190" s="253" t="s">
        <v>587</v>
      </c>
      <c r="G190" s="274" t="s">
        <v>511</v>
      </c>
      <c r="H190" s="257">
        <v>242360</v>
      </c>
      <c r="I190" s="276">
        <v>2</v>
      </c>
      <c r="J190" s="294">
        <v>598292234.39999998</v>
      </c>
      <c r="K190" s="298" t="s">
        <v>588</v>
      </c>
      <c r="L190" s="251"/>
      <c r="M190" s="261"/>
      <c r="N190" s="251"/>
      <c r="O190" s="249">
        <v>8.2000000000000003E-2</v>
      </c>
      <c r="P190" s="249">
        <v>8.2000000000000003E-2</v>
      </c>
      <c r="Q190" s="253"/>
    </row>
    <row r="191" spans="1:17" ht="19.5" customHeight="1" x14ac:dyDescent="0.45">
      <c r="A191" s="251"/>
      <c r="B191" s="251"/>
      <c r="C191" s="251"/>
      <c r="D191" s="226" t="s">
        <v>589</v>
      </c>
      <c r="E191" s="328"/>
      <c r="F191" s="253"/>
      <c r="G191" s="274"/>
      <c r="H191" s="247"/>
      <c r="I191" s="276">
        <v>3</v>
      </c>
      <c r="J191" s="294">
        <v>600000000</v>
      </c>
      <c r="K191" s="298"/>
      <c r="L191" s="247"/>
      <c r="M191" s="261"/>
      <c r="N191" s="251"/>
      <c r="O191" s="249"/>
      <c r="P191" s="249"/>
      <c r="Q191" s="268"/>
    </row>
    <row r="192" spans="1:17" ht="20.25" customHeight="1" x14ac:dyDescent="0.45">
      <c r="A192" s="251"/>
      <c r="B192" s="251"/>
      <c r="C192" s="251"/>
      <c r="D192" s="226"/>
      <c r="E192" s="328"/>
      <c r="F192" s="253"/>
      <c r="G192" s="274"/>
      <c r="H192" s="247"/>
      <c r="I192" s="276"/>
      <c r="J192" s="294"/>
      <c r="K192" s="298"/>
      <c r="L192" s="247"/>
      <c r="M192" s="261"/>
      <c r="N192" s="251"/>
      <c r="O192" s="249"/>
      <c r="P192" s="249"/>
      <c r="Q192" s="268"/>
    </row>
    <row r="193" spans="1:17" ht="19.5" customHeight="1" x14ac:dyDescent="0.45">
      <c r="A193" s="251">
        <v>36</v>
      </c>
      <c r="B193" s="251">
        <v>4006</v>
      </c>
      <c r="C193" s="251" t="s">
        <v>277</v>
      </c>
      <c r="D193" s="226" t="s">
        <v>590</v>
      </c>
      <c r="E193" s="328" t="s">
        <v>344</v>
      </c>
      <c r="F193" s="253" t="s">
        <v>591</v>
      </c>
      <c r="G193" s="274">
        <v>6.4</v>
      </c>
      <c r="H193" s="247" t="s">
        <v>592</v>
      </c>
      <c r="I193" s="276">
        <v>1</v>
      </c>
      <c r="J193" s="294">
        <v>179600000</v>
      </c>
      <c r="K193" s="298" t="s">
        <v>593</v>
      </c>
      <c r="L193" s="261">
        <v>242384</v>
      </c>
      <c r="M193" s="261">
        <v>242924</v>
      </c>
      <c r="N193" s="251">
        <v>540</v>
      </c>
      <c r="O193" s="279"/>
      <c r="P193" s="279"/>
      <c r="Q193" s="253" t="s">
        <v>496</v>
      </c>
    </row>
    <row r="194" spans="1:17" ht="19.5" customHeight="1" x14ac:dyDescent="0.45">
      <c r="A194" s="251"/>
      <c r="B194" s="251"/>
      <c r="C194" s="251"/>
      <c r="D194" s="226" t="s">
        <v>594</v>
      </c>
      <c r="E194" s="328" t="s">
        <v>595</v>
      </c>
      <c r="F194" s="253" t="s">
        <v>596</v>
      </c>
      <c r="G194" s="274"/>
      <c r="H194" s="257">
        <v>242383</v>
      </c>
      <c r="I194" s="276">
        <v>2</v>
      </c>
      <c r="J194" s="294">
        <v>299769308</v>
      </c>
      <c r="K194" s="298"/>
      <c r="L194" s="251"/>
      <c r="M194" s="261"/>
      <c r="N194" s="251"/>
      <c r="O194" s="249"/>
      <c r="P194" s="249"/>
      <c r="Q194" s="253"/>
    </row>
    <row r="195" spans="1:17" ht="19.5" customHeight="1" x14ac:dyDescent="0.45">
      <c r="A195" s="251"/>
      <c r="B195" s="251"/>
      <c r="C195" s="251"/>
      <c r="D195" s="226" t="s">
        <v>478</v>
      </c>
      <c r="E195" s="251"/>
      <c r="F195" s="253"/>
      <c r="G195" s="274"/>
      <c r="H195" s="261"/>
      <c r="I195" s="276">
        <v>3</v>
      </c>
      <c r="J195" s="294">
        <v>300000000</v>
      </c>
      <c r="K195" s="298"/>
      <c r="L195" s="253"/>
      <c r="M195" s="253"/>
      <c r="N195" s="251"/>
      <c r="O195" s="279"/>
      <c r="P195" s="279"/>
      <c r="Q195" s="253"/>
    </row>
    <row r="196" spans="1:17" ht="18.75" x14ac:dyDescent="0.45">
      <c r="A196" s="251"/>
      <c r="B196" s="251"/>
      <c r="C196" s="251"/>
      <c r="D196" s="226" t="s">
        <v>597</v>
      </c>
      <c r="E196" s="251"/>
      <c r="F196" s="253"/>
      <c r="G196" s="274"/>
      <c r="H196" s="261"/>
      <c r="I196" s="276"/>
      <c r="J196" s="294"/>
      <c r="K196" s="298"/>
      <c r="L196" s="273"/>
      <c r="M196" s="273"/>
      <c r="N196" s="251"/>
      <c r="O196" s="279"/>
      <c r="P196" s="279"/>
      <c r="Q196" s="268"/>
    </row>
    <row r="197" spans="1:17" ht="18.75" x14ac:dyDescent="0.45">
      <c r="A197" s="251"/>
      <c r="B197" s="251"/>
      <c r="C197" s="251"/>
      <c r="D197" s="226"/>
      <c r="E197" s="251"/>
      <c r="F197" s="268"/>
      <c r="G197" s="274"/>
      <c r="H197" s="261"/>
      <c r="I197" s="276"/>
      <c r="J197" s="294"/>
      <c r="K197" s="298"/>
      <c r="L197" s="273"/>
      <c r="M197" s="273"/>
      <c r="N197" s="251"/>
      <c r="O197" s="279"/>
      <c r="P197" s="279"/>
      <c r="Q197" s="268"/>
    </row>
    <row r="198" spans="1:17" ht="19.5" customHeight="1" x14ac:dyDescent="0.45">
      <c r="A198" s="251">
        <v>37</v>
      </c>
      <c r="B198" s="251">
        <v>4009</v>
      </c>
      <c r="C198" s="251" t="s">
        <v>277</v>
      </c>
      <c r="D198" s="226" t="s">
        <v>598</v>
      </c>
      <c r="E198" s="328" t="s">
        <v>333</v>
      </c>
      <c r="F198" s="253" t="s">
        <v>599</v>
      </c>
      <c r="G198" s="274">
        <v>23</v>
      </c>
      <c r="H198" s="247" t="s">
        <v>600</v>
      </c>
      <c r="I198" s="276">
        <v>1</v>
      </c>
      <c r="J198" s="294">
        <v>1113164400</v>
      </c>
      <c r="K198" s="298" t="s">
        <v>601</v>
      </c>
      <c r="L198" s="261">
        <v>242391</v>
      </c>
      <c r="M198" s="261">
        <v>243231</v>
      </c>
      <c r="N198" s="251">
        <v>840</v>
      </c>
      <c r="O198" s="279"/>
      <c r="P198" s="279"/>
      <c r="Q198" s="253" t="s">
        <v>496</v>
      </c>
    </row>
    <row r="199" spans="1:17" ht="19.5" customHeight="1" x14ac:dyDescent="0.45">
      <c r="A199" s="251"/>
      <c r="B199" s="251"/>
      <c r="C199" s="251"/>
      <c r="D199" s="226" t="s">
        <v>602</v>
      </c>
      <c r="E199" s="328" t="s">
        <v>603</v>
      </c>
      <c r="F199" s="253" t="s">
        <v>604</v>
      </c>
      <c r="G199" s="274"/>
      <c r="H199" s="257">
        <v>23244</v>
      </c>
      <c r="I199" s="276">
        <v>2</v>
      </c>
      <c r="J199" s="294">
        <v>1137615756.2</v>
      </c>
      <c r="K199" s="298"/>
      <c r="L199" s="251"/>
      <c r="M199" s="261"/>
      <c r="N199" s="251"/>
      <c r="O199" s="249"/>
      <c r="P199" s="249"/>
      <c r="Q199" s="253"/>
    </row>
    <row r="200" spans="1:17" ht="21" customHeight="1" x14ac:dyDescent="0.45">
      <c r="A200" s="251"/>
      <c r="B200" s="251"/>
      <c r="C200" s="251"/>
      <c r="D200" s="226" t="s">
        <v>501</v>
      </c>
      <c r="E200" s="251"/>
      <c r="F200" s="253"/>
      <c r="G200" s="274"/>
      <c r="H200" s="261"/>
      <c r="I200" s="276">
        <v>3</v>
      </c>
      <c r="J200" s="294">
        <v>1150000000</v>
      </c>
      <c r="K200" s="298"/>
      <c r="L200" s="253"/>
      <c r="M200" s="253"/>
      <c r="N200" s="251"/>
      <c r="O200" s="279"/>
      <c r="P200" s="279"/>
      <c r="Q200" s="253"/>
    </row>
    <row r="201" spans="1:17" ht="21" customHeight="1" x14ac:dyDescent="0.45">
      <c r="A201" s="251"/>
      <c r="B201" s="251"/>
      <c r="C201" s="251"/>
      <c r="D201" s="226" t="s">
        <v>605</v>
      </c>
      <c r="E201" s="251"/>
      <c r="F201" s="253"/>
      <c r="G201" s="274"/>
      <c r="H201" s="261"/>
      <c r="I201" s="276"/>
      <c r="J201" s="294"/>
      <c r="K201" s="298"/>
      <c r="L201" s="253"/>
      <c r="M201" s="253"/>
      <c r="N201" s="251"/>
      <c r="O201" s="279"/>
      <c r="P201" s="279"/>
      <c r="Q201" s="253"/>
    </row>
    <row r="202" spans="1:17" ht="21" customHeight="1" x14ac:dyDescent="0.45">
      <c r="A202" s="251"/>
      <c r="B202" s="251"/>
      <c r="C202" s="251"/>
      <c r="D202" s="226"/>
      <c r="E202" s="251"/>
      <c r="F202" s="253"/>
      <c r="G202" s="274"/>
      <c r="H202" s="261"/>
      <c r="I202" s="276"/>
      <c r="J202" s="294"/>
      <c r="K202" s="298"/>
      <c r="L202" s="253"/>
      <c r="M202" s="253"/>
      <c r="N202" s="251"/>
      <c r="O202" s="279"/>
      <c r="P202" s="279"/>
      <c r="Q202" s="253"/>
    </row>
    <row r="203" spans="1:17" ht="19.5" customHeight="1" x14ac:dyDescent="0.45">
      <c r="A203" s="251">
        <v>38</v>
      </c>
      <c r="B203" s="251">
        <v>404</v>
      </c>
      <c r="C203" s="251" t="s">
        <v>277</v>
      </c>
      <c r="D203" s="226" t="s">
        <v>87</v>
      </c>
      <c r="E203" s="328"/>
      <c r="F203" s="253" t="s">
        <v>606</v>
      </c>
      <c r="G203" s="274">
        <v>21.131</v>
      </c>
      <c r="H203" s="247"/>
      <c r="I203" s="276">
        <v>1</v>
      </c>
      <c r="J203" s="294"/>
      <c r="K203" s="298"/>
      <c r="L203" s="253"/>
      <c r="M203" s="253"/>
      <c r="N203" s="251"/>
      <c r="O203" s="279"/>
      <c r="P203" s="279"/>
      <c r="Q203" s="253" t="s">
        <v>527</v>
      </c>
    </row>
    <row r="204" spans="1:17" ht="19.5" customHeight="1" x14ac:dyDescent="0.45">
      <c r="A204" s="251"/>
      <c r="B204" s="251"/>
      <c r="C204" s="251"/>
      <c r="D204" s="226" t="s">
        <v>375</v>
      </c>
      <c r="E204" s="328"/>
      <c r="F204" s="253" t="s">
        <v>607</v>
      </c>
      <c r="G204" s="274" t="s">
        <v>511</v>
      </c>
      <c r="H204" s="247"/>
      <c r="I204" s="276">
        <v>2</v>
      </c>
      <c r="J204" s="294">
        <v>1059985710.4</v>
      </c>
      <c r="K204" s="298"/>
      <c r="L204" s="253"/>
      <c r="M204" s="253"/>
      <c r="N204" s="251"/>
      <c r="O204" s="279"/>
      <c r="P204" s="279"/>
      <c r="Q204" s="268"/>
    </row>
    <row r="205" spans="1:17" ht="19.5" customHeight="1" x14ac:dyDescent="0.45">
      <c r="A205" s="251"/>
      <c r="B205" s="251"/>
      <c r="C205" s="251"/>
      <c r="D205" s="264" t="s">
        <v>365</v>
      </c>
      <c r="E205" s="251"/>
      <c r="F205" s="253"/>
      <c r="G205" s="274"/>
      <c r="H205" s="261"/>
      <c r="I205" s="276">
        <v>3</v>
      </c>
      <c r="J205" s="294">
        <v>1060000000</v>
      </c>
      <c r="K205" s="298"/>
      <c r="L205" s="251"/>
      <c r="M205" s="253"/>
      <c r="N205" s="251"/>
      <c r="O205" s="279"/>
      <c r="P205" s="279"/>
      <c r="Q205" s="253"/>
    </row>
    <row r="206" spans="1:17" ht="23.25" customHeight="1" x14ac:dyDescent="0.45">
      <c r="A206" s="247"/>
      <c r="B206" s="251"/>
      <c r="C206" s="189"/>
      <c r="D206" s="226"/>
      <c r="E206" s="251"/>
      <c r="F206" s="268"/>
      <c r="G206" s="274"/>
      <c r="H206" s="261"/>
      <c r="I206" s="276"/>
      <c r="J206" s="294"/>
      <c r="K206" s="298"/>
      <c r="L206" s="247"/>
      <c r="M206" s="273"/>
      <c r="N206" s="251"/>
      <c r="O206" s="279"/>
      <c r="P206" s="279"/>
      <c r="Q206" s="268"/>
    </row>
    <row r="207" spans="1:17" ht="18.95" customHeight="1" x14ac:dyDescent="0.45">
      <c r="A207" s="247">
        <v>39</v>
      </c>
      <c r="B207" s="251">
        <v>419</v>
      </c>
      <c r="C207" s="189" t="s">
        <v>277</v>
      </c>
      <c r="D207" s="226" t="s">
        <v>89</v>
      </c>
      <c r="E207" s="226"/>
      <c r="F207" s="298" t="s">
        <v>608</v>
      </c>
      <c r="G207" s="274">
        <v>6.8810000000000002</v>
      </c>
      <c r="H207" s="257"/>
      <c r="I207" s="276">
        <v>1</v>
      </c>
      <c r="J207" s="294"/>
      <c r="K207" s="298"/>
      <c r="L207" s="261"/>
      <c r="M207" s="261"/>
      <c r="N207" s="251"/>
      <c r="O207" s="279"/>
      <c r="P207" s="279"/>
      <c r="Q207" s="253" t="s">
        <v>527</v>
      </c>
    </row>
    <row r="208" spans="1:17" ht="18.95" customHeight="1" x14ac:dyDescent="0.45">
      <c r="A208" s="247"/>
      <c r="B208" s="251"/>
      <c r="C208" s="189"/>
      <c r="D208" s="226" t="s">
        <v>501</v>
      </c>
      <c r="E208" s="226"/>
      <c r="F208" s="298" t="s">
        <v>609</v>
      </c>
      <c r="G208" s="274"/>
      <c r="H208" s="257"/>
      <c r="I208" s="276">
        <v>2</v>
      </c>
      <c r="J208" s="294">
        <v>399840127.5</v>
      </c>
      <c r="K208" s="298"/>
      <c r="L208" s="261"/>
      <c r="M208" s="261"/>
      <c r="N208" s="251"/>
      <c r="O208" s="279"/>
      <c r="P208" s="279"/>
      <c r="Q208" s="253"/>
    </row>
    <row r="209" spans="1:17" ht="18.75" customHeight="1" x14ac:dyDescent="0.45">
      <c r="A209" s="251"/>
      <c r="B209" s="251"/>
      <c r="C209" s="189"/>
      <c r="D209" s="226" t="s">
        <v>610</v>
      </c>
      <c r="E209" s="226"/>
      <c r="F209" s="298"/>
      <c r="G209" s="274"/>
      <c r="H209" s="261"/>
      <c r="I209" s="276">
        <v>3</v>
      </c>
      <c r="J209" s="294">
        <v>400000000</v>
      </c>
      <c r="K209" s="298"/>
      <c r="L209" s="261"/>
      <c r="M209" s="261"/>
      <c r="N209" s="251"/>
      <c r="O209" s="279"/>
      <c r="P209" s="279"/>
      <c r="Q209" s="268"/>
    </row>
    <row r="210" spans="1:17" ht="18.75" customHeight="1" x14ac:dyDescent="0.45">
      <c r="A210" s="247"/>
      <c r="B210" s="251"/>
      <c r="C210" s="189"/>
      <c r="D210" s="226"/>
      <c r="E210" s="226"/>
      <c r="F210" s="298"/>
      <c r="G210" s="274"/>
      <c r="H210" s="261"/>
      <c r="I210" s="276"/>
      <c r="J210" s="294"/>
      <c r="K210" s="298"/>
      <c r="L210" s="261"/>
      <c r="M210" s="261"/>
      <c r="N210" s="251"/>
      <c r="O210" s="279"/>
      <c r="P210" s="279"/>
      <c r="Q210" s="268"/>
    </row>
    <row r="211" spans="1:17" ht="19.5" customHeight="1" x14ac:dyDescent="0.45">
      <c r="A211" s="247">
        <v>40</v>
      </c>
      <c r="B211" s="251">
        <v>4</v>
      </c>
      <c r="C211" s="251" t="s">
        <v>277</v>
      </c>
      <c r="D211" s="226" t="s">
        <v>91</v>
      </c>
      <c r="E211" s="328" t="s">
        <v>344</v>
      </c>
      <c r="F211" s="253" t="s">
        <v>611</v>
      </c>
      <c r="G211" s="274">
        <v>7.4</v>
      </c>
      <c r="H211" s="251" t="s">
        <v>612</v>
      </c>
      <c r="I211" s="276">
        <v>1</v>
      </c>
      <c r="J211" s="294">
        <v>290416000</v>
      </c>
      <c r="K211" s="226" t="s">
        <v>542</v>
      </c>
      <c r="L211" s="261">
        <v>242363</v>
      </c>
      <c r="M211" s="261">
        <v>242933</v>
      </c>
      <c r="N211" s="251">
        <v>570</v>
      </c>
      <c r="O211" s="279">
        <v>0</v>
      </c>
      <c r="P211" s="279">
        <v>0</v>
      </c>
      <c r="Q211" s="253"/>
    </row>
    <row r="212" spans="1:17" ht="19.5" customHeight="1" x14ac:dyDescent="0.45">
      <c r="A212" s="251"/>
      <c r="B212" s="251"/>
      <c r="C212" s="251"/>
      <c r="D212" s="226" t="s">
        <v>501</v>
      </c>
      <c r="E212" s="251" t="s">
        <v>349</v>
      </c>
      <c r="F212" s="253" t="s">
        <v>613</v>
      </c>
      <c r="G212" s="274"/>
      <c r="H212" s="261">
        <v>242362</v>
      </c>
      <c r="I212" s="276">
        <v>2</v>
      </c>
      <c r="J212" s="294">
        <v>349961083.80000001</v>
      </c>
      <c r="K212" s="298"/>
      <c r="L212" s="261"/>
      <c r="M212" s="261"/>
      <c r="N212" s="251"/>
      <c r="O212" s="279">
        <v>0.22900000000000001</v>
      </c>
      <c r="P212" s="279">
        <v>0.22900000000000001</v>
      </c>
      <c r="Q212" s="253"/>
    </row>
    <row r="213" spans="1:17" ht="19.5" customHeight="1" x14ac:dyDescent="0.45">
      <c r="A213" s="251"/>
      <c r="B213" s="251"/>
      <c r="C213" s="251"/>
      <c r="D213" s="226" t="s">
        <v>614</v>
      </c>
      <c r="E213" s="251"/>
      <c r="F213" s="253"/>
      <c r="G213" s="274"/>
      <c r="H213" s="261"/>
      <c r="I213" s="276">
        <v>3</v>
      </c>
      <c r="J213" s="294">
        <v>350000000</v>
      </c>
      <c r="K213" s="298"/>
      <c r="L213" s="261"/>
      <c r="M213" s="261"/>
      <c r="N213" s="251"/>
      <c r="O213" s="279"/>
      <c r="P213" s="279"/>
      <c r="Q213" s="268"/>
    </row>
    <row r="214" spans="1:17" ht="19.5" customHeight="1" x14ac:dyDescent="0.45">
      <c r="A214" s="251"/>
      <c r="B214" s="251"/>
      <c r="C214" s="251"/>
      <c r="D214" s="226"/>
      <c r="E214" s="251"/>
      <c r="F214" s="253"/>
      <c r="G214" s="274"/>
      <c r="H214" s="261"/>
      <c r="I214" s="276"/>
      <c r="J214" s="294"/>
      <c r="K214" s="298"/>
      <c r="L214" s="261"/>
      <c r="M214" s="261"/>
      <c r="N214" s="251"/>
      <c r="O214" s="279"/>
      <c r="P214" s="279"/>
      <c r="Q214" s="268"/>
    </row>
    <row r="215" spans="1:17" ht="19.5" customHeight="1" x14ac:dyDescent="0.45">
      <c r="A215" s="251">
        <v>41</v>
      </c>
      <c r="B215" s="251">
        <v>4051</v>
      </c>
      <c r="C215" s="251" t="s">
        <v>277</v>
      </c>
      <c r="D215" s="226" t="s">
        <v>93</v>
      </c>
      <c r="E215" s="328" t="s">
        <v>615</v>
      </c>
      <c r="F215" s="253" t="s">
        <v>616</v>
      </c>
      <c r="G215" s="274">
        <v>8.5</v>
      </c>
      <c r="H215" s="247" t="s">
        <v>617</v>
      </c>
      <c r="I215" s="276">
        <v>1</v>
      </c>
      <c r="J215" s="294">
        <v>166399935</v>
      </c>
      <c r="K215" s="298" t="s">
        <v>618</v>
      </c>
      <c r="L215" s="261">
        <v>242314</v>
      </c>
      <c r="M215" s="261">
        <v>242764</v>
      </c>
      <c r="N215" s="251">
        <v>450</v>
      </c>
      <c r="O215" s="279">
        <v>0.81499999999999995</v>
      </c>
      <c r="P215" s="279">
        <v>1.05</v>
      </c>
      <c r="Q215" s="253" t="s">
        <v>619</v>
      </c>
    </row>
    <row r="216" spans="1:17" ht="19.5" customHeight="1" x14ac:dyDescent="0.45">
      <c r="A216" s="251"/>
      <c r="B216" s="251"/>
      <c r="C216" s="251"/>
      <c r="D216" s="226" t="s">
        <v>501</v>
      </c>
      <c r="E216" s="251" t="s">
        <v>620</v>
      </c>
      <c r="F216" s="253" t="s">
        <v>621</v>
      </c>
      <c r="G216" s="274"/>
      <c r="H216" s="261">
        <v>23167</v>
      </c>
      <c r="I216" s="276">
        <v>2</v>
      </c>
      <c r="J216" s="294">
        <v>259775378.09999999</v>
      </c>
      <c r="K216" s="298" t="s">
        <v>622</v>
      </c>
      <c r="L216" s="251"/>
      <c r="M216" s="261"/>
      <c r="N216" s="251"/>
      <c r="O216" s="249">
        <v>1.9319999999999999</v>
      </c>
      <c r="P216" s="249">
        <v>3.2010000000000001</v>
      </c>
      <c r="Q216" s="253"/>
    </row>
    <row r="217" spans="1:17" ht="19.5" customHeight="1" x14ac:dyDescent="0.45">
      <c r="A217" s="251"/>
      <c r="B217" s="251"/>
      <c r="C217" s="251"/>
      <c r="D217" s="226" t="s">
        <v>623</v>
      </c>
      <c r="E217" s="251"/>
      <c r="F217" s="253"/>
      <c r="G217" s="274"/>
      <c r="H217" s="261"/>
      <c r="I217" s="276">
        <v>3</v>
      </c>
      <c r="J217" s="294">
        <v>260000000</v>
      </c>
      <c r="K217" s="298"/>
      <c r="L217" s="247"/>
      <c r="M217" s="261"/>
      <c r="N217" s="251"/>
      <c r="O217" s="249"/>
      <c r="P217" s="249"/>
      <c r="Q217" s="268"/>
    </row>
    <row r="218" spans="1:17" ht="18.75" x14ac:dyDescent="0.45">
      <c r="A218" s="283"/>
      <c r="B218" s="283"/>
      <c r="C218" s="283"/>
      <c r="D218" s="238"/>
      <c r="E218" s="283"/>
      <c r="F218" s="285"/>
      <c r="G218" s="286"/>
      <c r="H218" s="329"/>
      <c r="I218" s="288"/>
      <c r="J218" s="330"/>
      <c r="K218" s="331"/>
      <c r="L218" s="230"/>
      <c r="M218" s="329"/>
      <c r="N218" s="283"/>
      <c r="O218" s="324"/>
      <c r="P218" s="324"/>
      <c r="Q218" s="335"/>
    </row>
    <row r="219" spans="1:17" ht="19.5" customHeight="1" x14ac:dyDescent="0.45">
      <c r="A219" s="251">
        <v>42</v>
      </c>
      <c r="B219" s="251">
        <v>3481</v>
      </c>
      <c r="C219" s="251" t="s">
        <v>277</v>
      </c>
      <c r="D219" s="226" t="s">
        <v>95</v>
      </c>
      <c r="E219" s="328"/>
      <c r="F219" s="268" t="s">
        <v>624</v>
      </c>
      <c r="G219" s="274">
        <v>10.5</v>
      </c>
      <c r="H219" s="247"/>
      <c r="I219" s="276">
        <v>1</v>
      </c>
      <c r="J219" s="294"/>
      <c r="K219" s="298"/>
      <c r="L219" s="261"/>
      <c r="M219" s="261"/>
      <c r="N219" s="251"/>
      <c r="O219" s="279"/>
      <c r="P219" s="279"/>
      <c r="Q219" s="268" t="s">
        <v>488</v>
      </c>
    </row>
    <row r="220" spans="1:17" ht="19.5" customHeight="1" x14ac:dyDescent="0.45">
      <c r="A220" s="251"/>
      <c r="B220" s="251"/>
      <c r="C220" s="251"/>
      <c r="D220" s="226" t="s">
        <v>402</v>
      </c>
      <c r="E220" s="328"/>
      <c r="F220" s="268" t="s">
        <v>625</v>
      </c>
      <c r="G220" s="274" t="s">
        <v>511</v>
      </c>
      <c r="H220" s="247"/>
      <c r="I220" s="276">
        <v>2</v>
      </c>
      <c r="J220" s="294">
        <v>899970293</v>
      </c>
      <c r="K220" s="298"/>
      <c r="L220" s="261"/>
      <c r="M220" s="261"/>
      <c r="N220" s="251"/>
      <c r="O220" s="279"/>
      <c r="P220" s="279"/>
      <c r="Q220" s="253"/>
    </row>
    <row r="221" spans="1:17" ht="19.5" customHeight="1" x14ac:dyDescent="0.45">
      <c r="A221" s="251"/>
      <c r="B221" s="251"/>
      <c r="C221" s="251"/>
      <c r="D221" s="226" t="s">
        <v>626</v>
      </c>
      <c r="E221" s="328"/>
      <c r="F221" s="268"/>
      <c r="G221" s="274"/>
      <c r="H221" s="247"/>
      <c r="I221" s="276">
        <v>3</v>
      </c>
      <c r="J221" s="294">
        <v>900000000</v>
      </c>
      <c r="K221" s="298"/>
      <c r="L221" s="261"/>
      <c r="M221" s="261"/>
      <c r="N221" s="251"/>
      <c r="O221" s="279"/>
      <c r="P221" s="279"/>
      <c r="Q221" s="268"/>
    </row>
    <row r="222" spans="1:17" ht="24.75" customHeight="1" x14ac:dyDescent="0.45">
      <c r="A222" s="283"/>
      <c r="B222" s="283"/>
      <c r="C222" s="283"/>
      <c r="D222" s="238"/>
      <c r="E222" s="336"/>
      <c r="F222" s="285"/>
      <c r="G222" s="286"/>
      <c r="H222" s="283"/>
      <c r="I222" s="234"/>
      <c r="J222" s="331"/>
      <c r="K222" s="238"/>
      <c r="L222" s="333"/>
      <c r="M222" s="333"/>
      <c r="N222" s="283"/>
      <c r="O222" s="291"/>
      <c r="P222" s="291"/>
      <c r="Q222" s="285"/>
    </row>
    <row r="223" spans="1:17" ht="19.5" customHeight="1" x14ac:dyDescent="0.45">
      <c r="A223" s="337"/>
      <c r="B223" s="338" t="s">
        <v>627</v>
      </c>
      <c r="C223" s="339"/>
      <c r="D223" s="340"/>
      <c r="E223" s="341">
        <v>25</v>
      </c>
      <c r="F223" s="342" t="s">
        <v>15</v>
      </c>
      <c r="G223" s="343">
        <f>G113+G108+G103+G89+G84+G79+G74+G67+G37+G33+G22+G215+G189+G175+G162+G144+G119+G153+G211+G198+G193+G166+G158+G133+G128</f>
        <v>356.86700000000002</v>
      </c>
      <c r="H223" s="344"/>
      <c r="I223" s="345">
        <v>1</v>
      </c>
      <c r="J223" s="346">
        <f>J113+J108+J103+J89+J84+J79+J74+J67+J37+J33+J22+J215+J189+J175+J162+J144+J119+J153+J211+J198+J193+J166+J158+J133+J128</f>
        <v>12979709101</v>
      </c>
      <c r="K223" s="347"/>
      <c r="L223" s="348"/>
      <c r="M223" s="349"/>
      <c r="N223" s="339"/>
      <c r="O223" s="350"/>
      <c r="P223" s="350"/>
      <c r="Q223" s="351"/>
    </row>
    <row r="224" spans="1:17" ht="19.5" customHeight="1" x14ac:dyDescent="0.45">
      <c r="A224" s="337"/>
      <c r="B224" s="338" t="s">
        <v>628</v>
      </c>
      <c r="C224" s="339"/>
      <c r="D224" s="340"/>
      <c r="E224" s="341">
        <v>8</v>
      </c>
      <c r="F224" s="342" t="s">
        <v>15</v>
      </c>
      <c r="G224" s="352">
        <f>G219+G207+G203+G184+G180+G148+G139+G124</f>
        <v>111.89099999999999</v>
      </c>
      <c r="H224" s="353"/>
      <c r="I224" s="297">
        <v>3</v>
      </c>
      <c r="J224" s="354">
        <f>J221+J209+J205+J186+J182+J150+J141+J126</f>
        <v>6540000000</v>
      </c>
      <c r="K224" s="347"/>
      <c r="L224" s="339"/>
      <c r="M224" s="349"/>
      <c r="N224" s="339"/>
      <c r="O224" s="350"/>
      <c r="P224" s="350"/>
      <c r="Q224" s="351"/>
    </row>
    <row r="225" spans="1:17" ht="19.5" customHeight="1" x14ac:dyDescent="0.45">
      <c r="A225" s="337"/>
      <c r="B225" s="338" t="s">
        <v>629</v>
      </c>
      <c r="C225" s="339"/>
      <c r="D225" s="340"/>
      <c r="E225" s="341">
        <v>9</v>
      </c>
      <c r="F225" s="342" t="s">
        <v>15</v>
      </c>
      <c r="G225" s="355">
        <f>G47+G60+G98+G55+G42+G28+G94+G11+G16</f>
        <v>111.16800000000001</v>
      </c>
      <c r="H225" s="337"/>
      <c r="I225" s="345">
        <v>1</v>
      </c>
      <c r="J225" s="354">
        <f>J47+J60+J98+J55+J42+J28+J94+J11+J16</f>
        <v>4233268000</v>
      </c>
      <c r="K225" s="347"/>
      <c r="L225" s="339"/>
      <c r="M225" s="349"/>
      <c r="N225" s="339"/>
      <c r="O225" s="350"/>
      <c r="P225" s="350"/>
      <c r="Q225" s="351"/>
    </row>
    <row r="226" spans="1:17" ht="19.5" customHeight="1" x14ac:dyDescent="0.45">
      <c r="A226" s="356"/>
      <c r="B226" s="356"/>
      <c r="C226" s="245"/>
      <c r="D226" s="357" t="s">
        <v>630</v>
      </c>
      <c r="E226" s="193"/>
      <c r="F226" s="358"/>
      <c r="G226" s="359"/>
      <c r="H226" s="360"/>
      <c r="I226" s="361"/>
      <c r="J226" s="362"/>
      <c r="K226" s="363"/>
      <c r="L226" s="356"/>
      <c r="M226" s="363"/>
      <c r="N226" s="356"/>
      <c r="O226" s="364"/>
      <c r="P226" s="364"/>
      <c r="Q226" s="365"/>
    </row>
    <row r="227" spans="1:17" ht="19.5" customHeight="1" x14ac:dyDescent="0.45">
      <c r="A227" s="251">
        <v>1</v>
      </c>
      <c r="B227" s="251">
        <v>103</v>
      </c>
      <c r="C227" s="251" t="s">
        <v>277</v>
      </c>
      <c r="D227" s="366" t="s">
        <v>631</v>
      </c>
      <c r="E227" s="328" t="s">
        <v>279</v>
      </c>
      <c r="F227" s="253" t="s">
        <v>632</v>
      </c>
      <c r="G227" s="274">
        <v>14.345000000000001</v>
      </c>
      <c r="H227" s="247" t="s">
        <v>633</v>
      </c>
      <c r="I227" s="276">
        <v>1</v>
      </c>
      <c r="J227" s="294">
        <v>674032000</v>
      </c>
      <c r="K227" s="298" t="s">
        <v>634</v>
      </c>
      <c r="L227" s="261">
        <v>241445</v>
      </c>
      <c r="M227" s="261">
        <v>242164</v>
      </c>
      <c r="N227" s="251">
        <v>720</v>
      </c>
      <c r="O227" s="279">
        <v>4.6900000000000004</v>
      </c>
      <c r="P227" s="279">
        <v>90.436000000000007</v>
      </c>
      <c r="Q227" s="268">
        <v>2561</v>
      </c>
    </row>
    <row r="228" spans="1:17" ht="19.5" customHeight="1" x14ac:dyDescent="0.45">
      <c r="A228" s="251"/>
      <c r="B228" s="251"/>
      <c r="C228" s="251"/>
      <c r="D228" s="246" t="s">
        <v>635</v>
      </c>
      <c r="E228" s="251" t="s">
        <v>636</v>
      </c>
      <c r="F228" s="253" t="s">
        <v>637</v>
      </c>
      <c r="G228" s="274"/>
      <c r="H228" s="261">
        <v>22298</v>
      </c>
      <c r="I228" s="276">
        <v>2</v>
      </c>
      <c r="J228" s="294">
        <v>674909130.25999999</v>
      </c>
      <c r="K228" s="298"/>
      <c r="L228" s="251"/>
      <c r="M228" s="261">
        <v>242442</v>
      </c>
      <c r="N228" s="251">
        <v>999</v>
      </c>
      <c r="O228" s="249">
        <v>6.49</v>
      </c>
      <c r="P228" s="249">
        <v>95.192999999999998</v>
      </c>
      <c r="Q228" s="253"/>
    </row>
    <row r="229" spans="1:17" ht="19.5" customHeight="1" x14ac:dyDescent="0.45">
      <c r="A229" s="251"/>
      <c r="B229" s="251"/>
      <c r="C229" s="251"/>
      <c r="D229" s="226" t="s">
        <v>501</v>
      </c>
      <c r="E229" s="254"/>
      <c r="F229" s="253"/>
      <c r="G229" s="274"/>
      <c r="H229" s="246"/>
      <c r="I229" s="276">
        <v>3</v>
      </c>
      <c r="J229" s="294">
        <v>675000000</v>
      </c>
      <c r="K229" s="298"/>
      <c r="L229" s="253" t="s">
        <v>290</v>
      </c>
      <c r="M229" s="253"/>
      <c r="N229" s="251"/>
      <c r="O229" s="279"/>
      <c r="P229" s="279"/>
      <c r="Q229" s="253"/>
    </row>
    <row r="230" spans="1:17" ht="19.5" customHeight="1" x14ac:dyDescent="0.45">
      <c r="A230" s="251"/>
      <c r="B230" s="251"/>
      <c r="C230" s="251"/>
      <c r="D230" s="226" t="s">
        <v>638</v>
      </c>
      <c r="E230" s="254"/>
      <c r="F230" s="253"/>
      <c r="G230" s="274"/>
      <c r="H230" s="246"/>
      <c r="I230" s="276"/>
      <c r="J230" s="294"/>
      <c r="K230" s="298"/>
      <c r="L230" s="251"/>
      <c r="M230" s="253"/>
      <c r="N230" s="251"/>
      <c r="O230" s="279"/>
      <c r="P230" s="279"/>
      <c r="Q230" s="253"/>
    </row>
    <row r="231" spans="1:17" ht="18.75" x14ac:dyDescent="0.45">
      <c r="A231" s="247"/>
      <c r="B231" s="247"/>
      <c r="C231" s="247"/>
      <c r="D231" s="246"/>
      <c r="E231" s="281"/>
      <c r="F231" s="253"/>
      <c r="G231" s="225"/>
      <c r="H231" s="226"/>
      <c r="I231" s="327"/>
      <c r="J231" s="294"/>
      <c r="K231" s="298"/>
      <c r="L231" s="251"/>
      <c r="M231" s="253"/>
      <c r="N231" s="267"/>
      <c r="O231" s="279"/>
      <c r="P231" s="279"/>
      <c r="Q231" s="268"/>
    </row>
    <row r="232" spans="1:17" ht="19.5" customHeight="1" x14ac:dyDescent="0.45">
      <c r="A232" s="247">
        <v>2</v>
      </c>
      <c r="B232" s="247">
        <v>33</v>
      </c>
      <c r="C232" s="247" t="s">
        <v>277</v>
      </c>
      <c r="D232" s="273" t="s">
        <v>639</v>
      </c>
      <c r="E232" s="281" t="s">
        <v>582</v>
      </c>
      <c r="F232" s="253" t="s">
        <v>640</v>
      </c>
      <c r="G232" s="225">
        <v>14.977</v>
      </c>
      <c r="H232" s="275" t="s">
        <v>641</v>
      </c>
      <c r="I232" s="297">
        <v>1</v>
      </c>
      <c r="J232" s="367">
        <v>628760000</v>
      </c>
      <c r="K232" s="226" t="s">
        <v>642</v>
      </c>
      <c r="L232" s="257">
        <v>241485</v>
      </c>
      <c r="M232" s="257">
        <v>242443</v>
      </c>
      <c r="N232" s="267">
        <v>960</v>
      </c>
      <c r="O232" s="279">
        <v>2.363</v>
      </c>
      <c r="P232" s="279">
        <v>73.375</v>
      </c>
      <c r="Q232" s="268">
        <v>2561</v>
      </c>
    </row>
    <row r="233" spans="1:17" ht="19.5" customHeight="1" x14ac:dyDescent="0.45">
      <c r="A233" s="247"/>
      <c r="B233" s="247"/>
      <c r="C233" s="247"/>
      <c r="D233" s="273" t="s">
        <v>643</v>
      </c>
      <c r="E233" s="247" t="s">
        <v>586</v>
      </c>
      <c r="F233" s="253" t="s">
        <v>644</v>
      </c>
      <c r="G233" s="225"/>
      <c r="H233" s="257">
        <v>241484</v>
      </c>
      <c r="I233" s="297">
        <v>2</v>
      </c>
      <c r="J233" s="367">
        <v>629986116.39999998</v>
      </c>
      <c r="K233" s="226"/>
      <c r="L233" s="251"/>
      <c r="M233" s="226"/>
      <c r="N233" s="267"/>
      <c r="O233" s="249">
        <v>3.976</v>
      </c>
      <c r="P233" s="249">
        <v>81.463999999999999</v>
      </c>
      <c r="Q233" s="268" t="s">
        <v>401</v>
      </c>
    </row>
    <row r="234" spans="1:17" ht="19.5" customHeight="1" x14ac:dyDescent="0.45">
      <c r="A234" s="247"/>
      <c r="B234" s="247"/>
      <c r="C234" s="247"/>
      <c r="D234" s="273" t="s">
        <v>645</v>
      </c>
      <c r="E234" s="281"/>
      <c r="F234" s="253"/>
      <c r="G234" s="225"/>
      <c r="H234" s="368"/>
      <c r="I234" s="276">
        <v>3</v>
      </c>
      <c r="J234" s="294">
        <v>630000000</v>
      </c>
      <c r="K234" s="226"/>
      <c r="L234" s="251"/>
      <c r="M234" s="226"/>
      <c r="N234" s="267"/>
      <c r="O234" s="279"/>
      <c r="P234" s="369"/>
      <c r="Q234" s="253"/>
    </row>
    <row r="235" spans="1:17" ht="19.5" customHeight="1" x14ac:dyDescent="0.45">
      <c r="A235" s="247"/>
      <c r="B235" s="247"/>
      <c r="C235" s="247"/>
      <c r="D235" s="226" t="s">
        <v>318</v>
      </c>
      <c r="E235" s="281"/>
      <c r="F235" s="253"/>
      <c r="G235" s="225"/>
      <c r="H235" s="370"/>
      <c r="I235" s="276"/>
      <c r="J235" s="294"/>
      <c r="K235" s="226"/>
      <c r="L235" s="251"/>
      <c r="M235" s="226"/>
      <c r="N235" s="267"/>
      <c r="O235" s="279"/>
      <c r="P235" s="279"/>
      <c r="Q235" s="253"/>
    </row>
    <row r="236" spans="1:17" ht="18.95" customHeight="1" x14ac:dyDescent="0.45">
      <c r="A236" s="247"/>
      <c r="B236" s="247"/>
      <c r="C236" s="247"/>
      <c r="D236" s="273" t="s">
        <v>646</v>
      </c>
      <c r="E236" s="281"/>
      <c r="F236" s="253"/>
      <c r="G236" s="225"/>
      <c r="H236" s="370"/>
      <c r="I236" s="276"/>
      <c r="J236" s="294"/>
      <c r="K236" s="226"/>
      <c r="L236" s="251"/>
      <c r="M236" s="226"/>
      <c r="N236" s="267"/>
      <c r="O236" s="279"/>
      <c r="P236" s="279"/>
      <c r="Q236" s="253"/>
    </row>
    <row r="237" spans="1:17" ht="18.75" x14ac:dyDescent="0.45">
      <c r="A237" s="247"/>
      <c r="B237" s="247"/>
      <c r="C237" s="247"/>
      <c r="D237" s="273"/>
      <c r="E237" s="281"/>
      <c r="F237" s="253"/>
      <c r="G237" s="225"/>
      <c r="H237" s="370"/>
      <c r="I237" s="276"/>
      <c r="J237" s="294"/>
      <c r="K237" s="226"/>
      <c r="L237" s="251"/>
      <c r="M237" s="226"/>
      <c r="N237" s="267"/>
      <c r="O237" s="279"/>
      <c r="P237" s="279"/>
      <c r="Q237" s="253"/>
    </row>
    <row r="238" spans="1:17" s="264" customFormat="1" ht="19.5" customHeight="1" x14ac:dyDescent="0.45">
      <c r="A238" s="247">
        <v>3</v>
      </c>
      <c r="B238" s="247">
        <v>33</v>
      </c>
      <c r="C238" s="247" t="s">
        <v>277</v>
      </c>
      <c r="D238" s="273" t="s">
        <v>639</v>
      </c>
      <c r="E238" s="281" t="s">
        <v>582</v>
      </c>
      <c r="F238" s="253" t="s">
        <v>647</v>
      </c>
      <c r="G238" s="225">
        <v>11.75</v>
      </c>
      <c r="H238" s="275" t="s">
        <v>648</v>
      </c>
      <c r="I238" s="297">
        <v>1</v>
      </c>
      <c r="J238" s="371">
        <v>628997580</v>
      </c>
      <c r="K238" s="226" t="s">
        <v>408</v>
      </c>
      <c r="L238" s="257">
        <v>241478</v>
      </c>
      <c r="M238" s="257">
        <v>242436</v>
      </c>
      <c r="N238" s="267">
        <v>960</v>
      </c>
      <c r="O238" s="259">
        <v>2.758</v>
      </c>
      <c r="P238" s="260">
        <v>95.875</v>
      </c>
      <c r="Q238" s="253">
        <v>2561</v>
      </c>
    </row>
    <row r="239" spans="1:17" s="264" customFormat="1" ht="19.5" customHeight="1" x14ac:dyDescent="0.45">
      <c r="A239" s="247"/>
      <c r="B239" s="247"/>
      <c r="C239" s="247"/>
      <c r="D239" s="273" t="s">
        <v>643</v>
      </c>
      <c r="E239" s="247" t="s">
        <v>586</v>
      </c>
      <c r="F239" s="253" t="s">
        <v>536</v>
      </c>
      <c r="G239" s="225"/>
      <c r="H239" s="257">
        <v>241477</v>
      </c>
      <c r="I239" s="297">
        <v>2</v>
      </c>
      <c r="J239" s="371">
        <v>629987620.89999998</v>
      </c>
      <c r="K239" s="226" t="s">
        <v>351</v>
      </c>
      <c r="L239" s="251"/>
      <c r="M239" s="226"/>
      <c r="N239" s="267"/>
      <c r="O239" s="249">
        <v>1.591</v>
      </c>
      <c r="P239" s="249">
        <v>99.424999999999997</v>
      </c>
      <c r="Q239" s="253"/>
    </row>
    <row r="240" spans="1:17" s="264" customFormat="1" ht="19.5" customHeight="1" x14ac:dyDescent="0.45">
      <c r="A240" s="247"/>
      <c r="B240" s="247"/>
      <c r="C240" s="247"/>
      <c r="D240" s="273" t="s">
        <v>649</v>
      </c>
      <c r="E240" s="281"/>
      <c r="F240" s="253"/>
      <c r="G240" s="225"/>
      <c r="H240" s="370"/>
      <c r="I240" s="297">
        <v>3</v>
      </c>
      <c r="J240" s="371">
        <v>630000000</v>
      </c>
      <c r="K240" s="226"/>
      <c r="L240" s="251"/>
      <c r="M240" s="226"/>
      <c r="N240" s="267"/>
      <c r="O240" s="279"/>
      <c r="P240" s="279"/>
      <c r="Q240" s="253"/>
    </row>
    <row r="241" spans="1:17" s="264" customFormat="1" ht="19.5" customHeight="1" x14ac:dyDescent="0.45">
      <c r="A241" s="247"/>
      <c r="B241" s="247"/>
      <c r="C241" s="247"/>
      <c r="D241" s="226" t="s">
        <v>318</v>
      </c>
      <c r="E241" s="281"/>
      <c r="F241" s="253"/>
      <c r="G241" s="225"/>
      <c r="H241" s="370"/>
      <c r="I241" s="297"/>
      <c r="J241" s="371"/>
      <c r="K241" s="226"/>
      <c r="L241" s="251"/>
      <c r="M241" s="226"/>
      <c r="N241" s="267"/>
      <c r="O241" s="279"/>
      <c r="P241" s="279"/>
      <c r="Q241" s="253"/>
    </row>
    <row r="242" spans="1:17" s="264" customFormat="1" ht="19.5" customHeight="1" x14ac:dyDescent="0.45">
      <c r="A242" s="247"/>
      <c r="B242" s="247"/>
      <c r="C242" s="251"/>
      <c r="D242" s="273" t="s">
        <v>650</v>
      </c>
      <c r="E242" s="281"/>
      <c r="F242" s="253"/>
      <c r="G242" s="225"/>
      <c r="H242" s="372"/>
      <c r="I242" s="297"/>
      <c r="J242" s="367"/>
      <c r="K242" s="226"/>
      <c r="L242" s="251"/>
      <c r="M242" s="226"/>
      <c r="N242" s="267"/>
      <c r="O242" s="279"/>
      <c r="P242" s="279"/>
      <c r="Q242" s="253"/>
    </row>
    <row r="243" spans="1:17" s="264" customFormat="1" ht="19.5" customHeight="1" x14ac:dyDescent="0.45">
      <c r="A243" s="247"/>
      <c r="B243" s="247"/>
      <c r="C243" s="251"/>
      <c r="D243" s="273"/>
      <c r="E243" s="281"/>
      <c r="F243" s="253"/>
      <c r="G243" s="225"/>
      <c r="H243" s="370"/>
      <c r="I243" s="297"/>
      <c r="J243" s="367"/>
      <c r="K243" s="226"/>
      <c r="L243" s="251"/>
      <c r="M243" s="226"/>
      <c r="N243" s="267"/>
      <c r="O243" s="279"/>
      <c r="P243" s="279"/>
      <c r="Q243" s="253"/>
    </row>
    <row r="244" spans="1:17" ht="18.95" customHeight="1" x14ac:dyDescent="0.45">
      <c r="A244" s="251">
        <v>4</v>
      </c>
      <c r="B244" s="251">
        <v>4</v>
      </c>
      <c r="C244" s="226" t="s">
        <v>277</v>
      </c>
      <c r="D244" s="253" t="s">
        <v>651</v>
      </c>
      <c r="E244" s="254" t="s">
        <v>344</v>
      </c>
      <c r="F244" s="226" t="s">
        <v>652</v>
      </c>
      <c r="G244" s="274">
        <v>17.75</v>
      </c>
      <c r="H244" s="275" t="s">
        <v>653</v>
      </c>
      <c r="I244" s="297">
        <v>1</v>
      </c>
      <c r="J244" s="266">
        <v>847380000</v>
      </c>
      <c r="K244" s="226" t="s">
        <v>654</v>
      </c>
      <c r="L244" s="278">
        <v>21996</v>
      </c>
      <c r="M244" s="373">
        <v>23074</v>
      </c>
      <c r="N244" s="299">
        <v>1080</v>
      </c>
      <c r="O244" s="279">
        <v>1.7390000000000001</v>
      </c>
      <c r="P244" s="279">
        <v>39.597999999999999</v>
      </c>
      <c r="Q244" s="268">
        <v>2560</v>
      </c>
    </row>
    <row r="245" spans="1:17" ht="18.95" customHeight="1" x14ac:dyDescent="0.45">
      <c r="A245" s="247"/>
      <c r="B245" s="251"/>
      <c r="C245" s="252"/>
      <c r="D245" s="253" t="s">
        <v>655</v>
      </c>
      <c r="E245" s="251" t="s">
        <v>656</v>
      </c>
      <c r="F245" s="226" t="s">
        <v>657</v>
      </c>
      <c r="G245" s="249"/>
      <c r="H245" s="257">
        <v>241141</v>
      </c>
      <c r="I245" s="297">
        <v>2</v>
      </c>
      <c r="J245" s="256">
        <v>849994308.60000002</v>
      </c>
      <c r="K245" s="226" t="s">
        <v>658</v>
      </c>
      <c r="L245" s="223"/>
      <c r="M245" s="373">
        <v>23735</v>
      </c>
      <c r="N245" s="299">
        <v>1740</v>
      </c>
      <c r="O245" s="249">
        <v>2.83</v>
      </c>
      <c r="P245" s="249">
        <v>22.27</v>
      </c>
      <c r="Q245" s="253" t="s">
        <v>401</v>
      </c>
    </row>
    <row r="246" spans="1:17" ht="18.95" customHeight="1" x14ac:dyDescent="0.45">
      <c r="A246" s="247"/>
      <c r="B246" s="251"/>
      <c r="C246" s="252"/>
      <c r="D246" s="273" t="s">
        <v>548</v>
      </c>
      <c r="E246" s="251"/>
      <c r="F246" s="226" t="s">
        <v>1</v>
      </c>
      <c r="G246" s="225"/>
      <c r="H246" s="247"/>
      <c r="I246" s="297">
        <v>3</v>
      </c>
      <c r="J246" s="256">
        <v>850000000</v>
      </c>
      <c r="K246" s="226"/>
      <c r="L246" s="253" t="s">
        <v>290</v>
      </c>
      <c r="M246" s="248"/>
      <c r="N246" s="251"/>
      <c r="O246" s="249"/>
      <c r="P246" s="250"/>
      <c r="Q246" s="253"/>
    </row>
    <row r="247" spans="1:17" ht="18.95" customHeight="1" x14ac:dyDescent="0.45">
      <c r="A247" s="247"/>
      <c r="B247" s="251"/>
      <c r="C247" s="252"/>
      <c r="D247" s="273" t="s">
        <v>659</v>
      </c>
      <c r="E247" s="251"/>
      <c r="F247" s="226"/>
      <c r="G247" s="225"/>
      <c r="H247" s="247"/>
      <c r="I247" s="255"/>
      <c r="J247" s="265"/>
      <c r="K247" s="226"/>
      <c r="L247" s="223"/>
      <c r="M247" s="248"/>
      <c r="N247" s="251"/>
      <c r="O247" s="249"/>
      <c r="P247" s="250"/>
      <c r="Q247" s="253"/>
    </row>
    <row r="248" spans="1:17" ht="18.95" customHeight="1" x14ac:dyDescent="0.45">
      <c r="A248" s="230"/>
      <c r="B248" s="230"/>
      <c r="C248" s="321"/>
      <c r="D248" s="305"/>
      <c r="E248" s="230"/>
      <c r="F248" s="238"/>
      <c r="G248" s="235"/>
      <c r="H248" s="230"/>
      <c r="I248" s="322"/>
      <c r="J248" s="374"/>
      <c r="K248" s="238"/>
      <c r="L248" s="233"/>
      <c r="M248" s="239"/>
      <c r="N248" s="283"/>
      <c r="O248" s="324"/>
      <c r="P248" s="325"/>
      <c r="Q248" s="285"/>
    </row>
    <row r="249" spans="1:17" ht="19.5" customHeight="1" x14ac:dyDescent="0.45">
      <c r="A249" s="247">
        <v>5</v>
      </c>
      <c r="B249" s="247">
        <v>415</v>
      </c>
      <c r="C249" s="251" t="s">
        <v>277</v>
      </c>
      <c r="D249" s="273" t="s">
        <v>660</v>
      </c>
      <c r="E249" s="281" t="s">
        <v>661</v>
      </c>
      <c r="F249" s="253" t="s">
        <v>662</v>
      </c>
      <c r="G249" s="274">
        <v>10.061</v>
      </c>
      <c r="H249" s="278" t="s">
        <v>663</v>
      </c>
      <c r="I249" s="276">
        <v>1</v>
      </c>
      <c r="J249" s="375">
        <v>309000000</v>
      </c>
      <c r="K249" s="226" t="s">
        <v>664</v>
      </c>
      <c r="L249" s="278">
        <v>241459</v>
      </c>
      <c r="M249" s="368" t="s">
        <v>665</v>
      </c>
      <c r="N249" s="251">
        <v>600</v>
      </c>
      <c r="O249" s="279">
        <v>3.24</v>
      </c>
      <c r="P249" s="279">
        <v>98.56</v>
      </c>
      <c r="Q249" s="268">
        <v>2561</v>
      </c>
    </row>
    <row r="250" spans="1:17" ht="19.5" customHeight="1" x14ac:dyDescent="0.45">
      <c r="A250" s="247"/>
      <c r="B250" s="247"/>
      <c r="C250" s="247"/>
      <c r="D250" s="273" t="s">
        <v>666</v>
      </c>
      <c r="E250" s="247" t="s">
        <v>349</v>
      </c>
      <c r="F250" s="253" t="s">
        <v>667</v>
      </c>
      <c r="G250" s="274"/>
      <c r="H250" s="278" t="s">
        <v>668</v>
      </c>
      <c r="I250" s="276">
        <v>2</v>
      </c>
      <c r="J250" s="376">
        <v>359952048.5</v>
      </c>
      <c r="K250" s="226"/>
      <c r="L250" s="251"/>
      <c r="M250" s="368" t="s">
        <v>669</v>
      </c>
      <c r="N250" s="251">
        <v>689</v>
      </c>
      <c r="O250" s="249">
        <v>0</v>
      </c>
      <c r="P250" s="249">
        <v>100</v>
      </c>
      <c r="Q250" s="268" t="s">
        <v>670</v>
      </c>
    </row>
    <row r="251" spans="1:17" ht="19.5" customHeight="1" x14ac:dyDescent="0.45">
      <c r="A251" s="247"/>
      <c r="B251" s="247"/>
      <c r="C251" s="247"/>
      <c r="D251" s="273" t="s">
        <v>501</v>
      </c>
      <c r="E251" s="281"/>
      <c r="F251" s="253"/>
      <c r="G251" s="274"/>
      <c r="H251" s="368"/>
      <c r="I251" s="276">
        <v>3</v>
      </c>
      <c r="J251" s="376">
        <v>360000000</v>
      </c>
      <c r="K251" s="226"/>
      <c r="L251" s="251"/>
      <c r="M251" s="368" t="s">
        <v>671</v>
      </c>
      <c r="N251" s="251">
        <v>714</v>
      </c>
      <c r="O251" s="279"/>
      <c r="P251" s="279"/>
      <c r="Q251" s="253"/>
    </row>
    <row r="252" spans="1:17" ht="19.5" customHeight="1" x14ac:dyDescent="0.45">
      <c r="A252" s="247"/>
      <c r="B252" s="247"/>
      <c r="C252" s="247"/>
      <c r="D252" s="273" t="s">
        <v>672</v>
      </c>
      <c r="E252" s="281"/>
      <c r="F252" s="253"/>
      <c r="G252" s="274"/>
      <c r="H252" s="368"/>
      <c r="I252" s="276"/>
      <c r="J252" s="264" t="s">
        <v>511</v>
      </c>
      <c r="K252" s="226"/>
      <c r="L252" s="251"/>
      <c r="M252" s="278">
        <v>242180</v>
      </c>
      <c r="N252" s="251">
        <v>722</v>
      </c>
      <c r="O252" s="279"/>
      <c r="P252" s="279"/>
      <c r="Q252" s="253"/>
    </row>
    <row r="253" spans="1:17" ht="19.5" customHeight="1" x14ac:dyDescent="0.45">
      <c r="A253" s="247"/>
      <c r="B253" s="247"/>
      <c r="C253" s="247"/>
      <c r="D253" s="273"/>
      <c r="E253" s="281"/>
      <c r="F253" s="253"/>
      <c r="G253" s="274"/>
      <c r="H253" s="368"/>
      <c r="I253" s="276"/>
      <c r="K253" s="226"/>
      <c r="L253" s="253" t="s">
        <v>290</v>
      </c>
      <c r="M253" s="226"/>
      <c r="N253" s="251"/>
      <c r="O253" s="279"/>
      <c r="P253" s="279"/>
      <c r="Q253" s="253"/>
    </row>
    <row r="254" spans="1:17" ht="19.5" customHeight="1" x14ac:dyDescent="0.45">
      <c r="A254" s="247"/>
      <c r="B254" s="247"/>
      <c r="C254" s="251"/>
      <c r="D254" s="273"/>
      <c r="E254" s="281"/>
      <c r="F254" s="253"/>
      <c r="G254" s="274"/>
      <c r="H254" s="368"/>
      <c r="I254" s="276"/>
      <c r="J254" s="188"/>
      <c r="K254" s="226"/>
      <c r="L254" s="251"/>
      <c r="M254" s="226"/>
      <c r="N254" s="251"/>
      <c r="O254" s="279"/>
      <c r="P254" s="279"/>
      <c r="Q254" s="253"/>
    </row>
    <row r="255" spans="1:17" ht="19.5" customHeight="1" x14ac:dyDescent="0.45">
      <c r="A255" s="247">
        <v>6</v>
      </c>
      <c r="B255" s="247">
        <v>415</v>
      </c>
      <c r="C255" s="251" t="s">
        <v>277</v>
      </c>
      <c r="D255" s="273" t="s">
        <v>660</v>
      </c>
      <c r="E255" s="281" t="s">
        <v>661</v>
      </c>
      <c r="F255" s="253" t="s">
        <v>673</v>
      </c>
      <c r="G255" s="274">
        <v>11.32</v>
      </c>
      <c r="H255" s="278" t="s">
        <v>674</v>
      </c>
      <c r="I255" s="276">
        <v>1</v>
      </c>
      <c r="J255" s="375">
        <v>331000000</v>
      </c>
      <c r="K255" s="226" t="s">
        <v>675</v>
      </c>
      <c r="L255" s="278">
        <v>241459</v>
      </c>
      <c r="M255" s="226" t="s">
        <v>676</v>
      </c>
      <c r="N255" s="251">
        <v>660</v>
      </c>
      <c r="O255" s="279">
        <v>0.32</v>
      </c>
      <c r="P255" s="279">
        <v>94.7</v>
      </c>
      <c r="Q255" s="253" t="s">
        <v>677</v>
      </c>
    </row>
    <row r="256" spans="1:17" ht="19.5" customHeight="1" x14ac:dyDescent="0.45">
      <c r="A256" s="247"/>
      <c r="B256" s="247"/>
      <c r="C256" s="247"/>
      <c r="D256" s="273" t="s">
        <v>678</v>
      </c>
      <c r="E256" s="247" t="s">
        <v>349</v>
      </c>
      <c r="F256" s="253" t="s">
        <v>679</v>
      </c>
      <c r="G256" s="274"/>
      <c r="H256" s="278" t="s">
        <v>668</v>
      </c>
      <c r="I256" s="276">
        <v>2</v>
      </c>
      <c r="J256" s="376">
        <v>404291307</v>
      </c>
      <c r="K256" s="226" t="s">
        <v>351</v>
      </c>
      <c r="L256" s="251"/>
      <c r="M256" s="226" t="s">
        <v>680</v>
      </c>
      <c r="N256" s="251">
        <v>685</v>
      </c>
      <c r="O256" s="249">
        <v>0</v>
      </c>
      <c r="P256" s="249">
        <v>100</v>
      </c>
      <c r="Q256" s="253" t="s">
        <v>681</v>
      </c>
    </row>
    <row r="257" spans="1:17" ht="19.5" customHeight="1" x14ac:dyDescent="0.45">
      <c r="A257" s="247"/>
      <c r="B257" s="247"/>
      <c r="C257" s="247"/>
      <c r="D257" s="273" t="s">
        <v>501</v>
      </c>
      <c r="E257" s="281"/>
      <c r="F257" s="253"/>
      <c r="G257" s="274"/>
      <c r="H257" s="368"/>
      <c r="I257" s="276">
        <v>3</v>
      </c>
      <c r="J257" s="376">
        <v>405000000</v>
      </c>
      <c r="K257" s="226"/>
      <c r="L257" s="253" t="s">
        <v>290</v>
      </c>
      <c r="M257" s="226"/>
      <c r="N257" s="251"/>
      <c r="O257" s="279"/>
      <c r="P257" s="279"/>
      <c r="Q257" s="253"/>
    </row>
    <row r="258" spans="1:17" ht="19.5" customHeight="1" x14ac:dyDescent="0.45">
      <c r="A258" s="247"/>
      <c r="B258" s="247"/>
      <c r="C258" s="247"/>
      <c r="D258" s="273" t="s">
        <v>682</v>
      </c>
      <c r="E258" s="281"/>
      <c r="F258" s="253"/>
      <c r="G258" s="274"/>
      <c r="H258" s="368"/>
      <c r="I258" s="276"/>
      <c r="J258" s="375"/>
      <c r="K258" s="226"/>
      <c r="L258" s="251"/>
      <c r="M258" s="226"/>
      <c r="N258" s="251"/>
      <c r="O258" s="279"/>
      <c r="P258" s="279"/>
      <c r="Q258" s="253"/>
    </row>
    <row r="259" spans="1:17" ht="19.5" customHeight="1" x14ac:dyDescent="0.45">
      <c r="A259" s="247"/>
      <c r="B259" s="247"/>
      <c r="C259" s="251"/>
      <c r="D259" s="309"/>
      <c r="E259" s="281"/>
      <c r="F259" s="253"/>
      <c r="G259" s="225"/>
      <c r="H259" s="370"/>
      <c r="I259" s="276"/>
      <c r="J259" s="377"/>
      <c r="K259" s="188"/>
      <c r="L259" s="251"/>
      <c r="M259" s="226"/>
      <c r="N259" s="251"/>
      <c r="O259" s="319"/>
      <c r="P259" s="279"/>
      <c r="Q259" s="253"/>
    </row>
    <row r="260" spans="1:17" ht="19.5" customHeight="1" x14ac:dyDescent="0.45">
      <c r="A260" s="247">
        <v>7</v>
      </c>
      <c r="B260" s="251">
        <v>225</v>
      </c>
      <c r="C260" s="253" t="s">
        <v>277</v>
      </c>
      <c r="D260" s="309" t="s">
        <v>683</v>
      </c>
      <c r="E260" s="254" t="s">
        <v>684</v>
      </c>
      <c r="F260" s="226" t="s">
        <v>685</v>
      </c>
      <c r="G260" s="225">
        <v>9.42</v>
      </c>
      <c r="H260" s="278" t="s">
        <v>686</v>
      </c>
      <c r="I260" s="276">
        <v>1</v>
      </c>
      <c r="J260" s="296">
        <v>290999756</v>
      </c>
      <c r="K260" s="188" t="s">
        <v>687</v>
      </c>
      <c r="L260" s="278">
        <v>241823</v>
      </c>
      <c r="M260" s="278">
        <v>23365</v>
      </c>
      <c r="N260" s="251">
        <v>690</v>
      </c>
      <c r="O260" s="313">
        <v>3.55</v>
      </c>
      <c r="P260" s="314">
        <v>71.930000000000007</v>
      </c>
      <c r="Q260" s="268">
        <v>2562</v>
      </c>
    </row>
    <row r="261" spans="1:17" ht="19.5" customHeight="1" x14ac:dyDescent="0.45">
      <c r="A261" s="247"/>
      <c r="B261" s="251"/>
      <c r="C261" s="252"/>
      <c r="D261" s="309" t="s">
        <v>688</v>
      </c>
      <c r="E261" s="251" t="s">
        <v>689</v>
      </c>
      <c r="F261" s="226" t="s">
        <v>690</v>
      </c>
      <c r="G261" s="225"/>
      <c r="H261" s="278" t="s">
        <v>691</v>
      </c>
      <c r="I261" s="297">
        <v>2</v>
      </c>
      <c r="J261" s="256">
        <v>456136224.30000001</v>
      </c>
      <c r="K261" s="188" t="s">
        <v>692</v>
      </c>
      <c r="L261" s="223"/>
      <c r="M261" s="248"/>
      <c r="N261" s="251"/>
      <c r="O261" s="315">
        <v>6.9459999999999997</v>
      </c>
      <c r="P261" s="316">
        <v>83.313999999999993</v>
      </c>
      <c r="Q261" s="253" t="s">
        <v>693</v>
      </c>
    </row>
    <row r="262" spans="1:17" ht="19.5" customHeight="1" x14ac:dyDescent="0.45">
      <c r="A262" s="247"/>
      <c r="B262" s="251"/>
      <c r="C262" s="252"/>
      <c r="D262" s="246" t="s">
        <v>301</v>
      </c>
      <c r="E262" s="223"/>
      <c r="F262" s="246"/>
      <c r="G262" s="225"/>
      <c r="H262" s="247"/>
      <c r="I262" s="297">
        <v>3</v>
      </c>
      <c r="J262" s="256">
        <v>460000000</v>
      </c>
      <c r="K262" s="188"/>
      <c r="L262" s="223"/>
      <c r="M262" s="248"/>
      <c r="N262" s="251"/>
      <c r="O262" s="312"/>
      <c r="P262" s="250"/>
      <c r="Q262" s="253"/>
    </row>
    <row r="263" spans="1:17" ht="19.5" customHeight="1" x14ac:dyDescent="0.45">
      <c r="A263" s="247"/>
      <c r="B263" s="251"/>
      <c r="C263" s="252"/>
      <c r="D263" s="309" t="s">
        <v>694</v>
      </c>
      <c r="E263" s="223"/>
      <c r="F263" s="226"/>
      <c r="G263" s="225"/>
      <c r="H263" s="251"/>
      <c r="I263" s="317"/>
      <c r="J263" s="318"/>
      <c r="K263" s="188"/>
      <c r="L263" s="223"/>
      <c r="M263" s="248"/>
      <c r="N263" s="251"/>
      <c r="O263" s="312"/>
      <c r="P263" s="250"/>
      <c r="Q263" s="253"/>
    </row>
    <row r="264" spans="1:17" ht="19.5" customHeight="1" x14ac:dyDescent="0.45">
      <c r="A264" s="247"/>
      <c r="B264" s="251"/>
      <c r="C264" s="252"/>
      <c r="D264" s="309"/>
      <c r="E264" s="223"/>
      <c r="F264" s="226"/>
      <c r="G264" s="225"/>
      <c r="H264" s="251"/>
      <c r="I264" s="317"/>
      <c r="J264" s="318"/>
      <c r="K264" s="188"/>
      <c r="L264" s="223"/>
      <c r="M264" s="278"/>
      <c r="N264" s="251"/>
      <c r="O264" s="312"/>
      <c r="P264" s="250"/>
      <c r="Q264" s="303"/>
    </row>
    <row r="265" spans="1:17" ht="19.5" customHeight="1" x14ac:dyDescent="0.45">
      <c r="A265" s="247">
        <v>8</v>
      </c>
      <c r="B265" s="251">
        <v>101</v>
      </c>
      <c r="C265" s="253" t="s">
        <v>277</v>
      </c>
      <c r="D265" s="309" t="s">
        <v>695</v>
      </c>
      <c r="E265" s="254" t="s">
        <v>445</v>
      </c>
      <c r="F265" s="226" t="s">
        <v>696</v>
      </c>
      <c r="G265" s="225">
        <v>16.149999999999999</v>
      </c>
      <c r="H265" s="251" t="s">
        <v>697</v>
      </c>
      <c r="I265" s="276">
        <v>1</v>
      </c>
      <c r="J265" s="310">
        <v>1093900000</v>
      </c>
      <c r="K265" s="188" t="s">
        <v>698</v>
      </c>
      <c r="L265" s="278">
        <v>242292</v>
      </c>
      <c r="M265" s="278">
        <v>243372</v>
      </c>
      <c r="N265" s="299">
        <v>1080</v>
      </c>
      <c r="O265" s="319">
        <v>0.86899999999999999</v>
      </c>
      <c r="P265" s="279">
        <v>2.1469999999999998</v>
      </c>
      <c r="Q265" s="253" t="s">
        <v>699</v>
      </c>
    </row>
    <row r="266" spans="1:17" ht="19.5" customHeight="1" x14ac:dyDescent="0.45">
      <c r="A266" s="247"/>
      <c r="B266" s="251"/>
      <c r="C266" s="252"/>
      <c r="D266" s="309" t="s">
        <v>700</v>
      </c>
      <c r="E266" s="251" t="s">
        <v>701</v>
      </c>
      <c r="F266" s="226" t="s">
        <v>702</v>
      </c>
      <c r="G266" s="225"/>
      <c r="H266" s="278">
        <v>242291</v>
      </c>
      <c r="I266" s="297">
        <v>2</v>
      </c>
      <c r="J266" s="256">
        <v>1099443438</v>
      </c>
      <c r="K266" s="188" t="s">
        <v>351</v>
      </c>
      <c r="L266" s="223"/>
      <c r="M266" s="248"/>
      <c r="N266" s="251"/>
      <c r="O266" s="312">
        <v>1.4350000000000001</v>
      </c>
      <c r="P266" s="249">
        <v>1.6870000000000001</v>
      </c>
      <c r="Q266" s="253" t="s">
        <v>483</v>
      </c>
    </row>
    <row r="267" spans="1:17" ht="19.5" customHeight="1" x14ac:dyDescent="0.45">
      <c r="A267" s="247"/>
      <c r="B267" s="251"/>
      <c r="C267" s="252"/>
      <c r="D267" s="309" t="s">
        <v>412</v>
      </c>
      <c r="E267" s="223"/>
      <c r="F267" s="226" t="s">
        <v>703</v>
      </c>
      <c r="G267" s="225"/>
      <c r="H267" s="251"/>
      <c r="I267" s="297">
        <v>3</v>
      </c>
      <c r="J267" s="256">
        <v>1100000000</v>
      </c>
      <c r="K267" s="378"/>
      <c r="L267" s="223"/>
      <c r="M267" s="248"/>
      <c r="N267" s="251"/>
      <c r="O267" s="312"/>
      <c r="P267" s="250"/>
      <c r="Q267" s="268"/>
    </row>
    <row r="268" spans="1:17" ht="19.5" customHeight="1" x14ac:dyDescent="0.45">
      <c r="A268" s="247"/>
      <c r="B268" s="251"/>
      <c r="C268" s="252"/>
      <c r="D268" s="309" t="s">
        <v>704</v>
      </c>
      <c r="E268" s="223"/>
      <c r="F268" s="226" t="s">
        <v>705</v>
      </c>
      <c r="G268" s="225"/>
      <c r="H268" s="251"/>
      <c r="I268" s="317"/>
      <c r="J268" s="266"/>
      <c r="K268" s="188"/>
      <c r="L268" s="223"/>
      <c r="M268" s="248"/>
      <c r="N268" s="251"/>
      <c r="O268" s="312"/>
      <c r="P268" s="250"/>
      <c r="Q268" s="268"/>
    </row>
    <row r="269" spans="1:17" ht="17.25" customHeight="1" x14ac:dyDescent="0.45">
      <c r="A269" s="247"/>
      <c r="B269" s="251"/>
      <c r="C269" s="252"/>
      <c r="D269" s="309"/>
      <c r="E269" s="223"/>
      <c r="F269" s="226"/>
      <c r="G269" s="225"/>
      <c r="H269" s="251"/>
      <c r="I269" s="317"/>
      <c r="J269" s="266"/>
      <c r="K269" s="188"/>
      <c r="L269" s="216"/>
      <c r="M269" s="326"/>
      <c r="N269" s="251"/>
      <c r="O269" s="312"/>
      <c r="P269" s="250"/>
      <c r="Q269" s="268"/>
    </row>
    <row r="270" spans="1:17" ht="19.5" customHeight="1" x14ac:dyDescent="0.45">
      <c r="A270" s="251">
        <v>9</v>
      </c>
      <c r="B270" s="251">
        <v>101</v>
      </c>
      <c r="C270" s="251" t="s">
        <v>277</v>
      </c>
      <c r="D270" s="226" t="s">
        <v>706</v>
      </c>
      <c r="E270" s="328"/>
      <c r="F270" s="253" t="s">
        <v>707</v>
      </c>
      <c r="G270" s="274">
        <v>24.6</v>
      </c>
      <c r="H270" s="251"/>
      <c r="I270" s="327">
        <v>1</v>
      </c>
      <c r="J270" s="294"/>
      <c r="K270" s="298"/>
      <c r="L270" s="261"/>
      <c r="M270" s="261"/>
      <c r="N270" s="251"/>
      <c r="O270" s="279"/>
      <c r="P270" s="279"/>
      <c r="Q270" s="253" t="s">
        <v>527</v>
      </c>
    </row>
    <row r="271" spans="1:17" ht="19.5" customHeight="1" x14ac:dyDescent="0.45">
      <c r="A271" s="251"/>
      <c r="B271" s="251"/>
      <c r="C271" s="251"/>
      <c r="D271" s="226" t="s">
        <v>708</v>
      </c>
      <c r="E271" s="328"/>
      <c r="F271" s="253" t="s">
        <v>709</v>
      </c>
      <c r="G271" s="274"/>
      <c r="H271" s="251"/>
      <c r="I271" s="327">
        <v>2</v>
      </c>
      <c r="J271" s="294">
        <v>1018555505.45</v>
      </c>
      <c r="K271" s="298"/>
      <c r="L271" s="261"/>
      <c r="M271" s="261"/>
      <c r="N271" s="251"/>
      <c r="O271" s="279"/>
      <c r="P271" s="279"/>
      <c r="Q271" s="268"/>
    </row>
    <row r="272" spans="1:17" ht="19.5" customHeight="1" x14ac:dyDescent="0.45">
      <c r="A272" s="251"/>
      <c r="B272" s="251"/>
      <c r="C272" s="251"/>
      <c r="D272" s="226" t="s">
        <v>402</v>
      </c>
      <c r="E272" s="328"/>
      <c r="F272" s="253"/>
      <c r="G272" s="274"/>
      <c r="H272" s="251"/>
      <c r="I272" s="327">
        <v>3</v>
      </c>
      <c r="J272" s="294">
        <v>1050000000</v>
      </c>
      <c r="K272" s="298"/>
      <c r="L272" s="261"/>
      <c r="M272" s="261"/>
      <c r="N272" s="251"/>
      <c r="O272" s="279"/>
      <c r="P272" s="279"/>
      <c r="Q272" s="268"/>
    </row>
    <row r="273" spans="1:17" ht="19.5" customHeight="1" x14ac:dyDescent="0.45">
      <c r="A273" s="251"/>
      <c r="B273" s="251"/>
      <c r="C273" s="251"/>
      <c r="D273" s="188" t="s">
        <v>710</v>
      </c>
      <c r="E273" s="328"/>
      <c r="F273" s="253"/>
      <c r="G273" s="274"/>
      <c r="H273" s="251"/>
      <c r="I273" s="327"/>
      <c r="J273" s="294"/>
      <c r="K273" s="226"/>
      <c r="L273" s="257"/>
      <c r="M273" s="257"/>
      <c r="N273" s="251"/>
      <c r="O273" s="279"/>
      <c r="P273" s="279"/>
      <c r="Q273" s="268"/>
    </row>
    <row r="274" spans="1:17" ht="19.5" customHeight="1" x14ac:dyDescent="0.45">
      <c r="A274" s="251"/>
      <c r="B274" s="251"/>
      <c r="C274" s="251"/>
      <c r="D274" s="188"/>
      <c r="E274" s="328"/>
      <c r="F274" s="253"/>
      <c r="G274" s="274"/>
      <c r="H274" s="251"/>
      <c r="I274" s="327"/>
      <c r="J274" s="294"/>
      <c r="K274" s="298"/>
      <c r="L274" s="261"/>
      <c r="M274" s="261"/>
      <c r="N274" s="251"/>
      <c r="O274" s="279"/>
      <c r="P274" s="279"/>
      <c r="Q274" s="268"/>
    </row>
    <row r="275" spans="1:17" ht="19.5" customHeight="1" x14ac:dyDescent="0.45">
      <c r="A275" s="251">
        <v>10</v>
      </c>
      <c r="B275" s="251">
        <v>225</v>
      </c>
      <c r="C275" s="251" t="s">
        <v>277</v>
      </c>
      <c r="D275" s="226" t="s">
        <v>711</v>
      </c>
      <c r="E275" s="328" t="s">
        <v>567</v>
      </c>
      <c r="F275" s="253" t="s">
        <v>712</v>
      </c>
      <c r="G275" s="274">
        <v>12</v>
      </c>
      <c r="H275" s="251" t="s">
        <v>713</v>
      </c>
      <c r="I275" s="276">
        <v>1</v>
      </c>
      <c r="J275" s="294">
        <v>872819000</v>
      </c>
      <c r="K275" s="298" t="s">
        <v>714</v>
      </c>
      <c r="L275" s="261">
        <v>242398</v>
      </c>
      <c r="M275" s="261">
        <v>243418</v>
      </c>
      <c r="N275" s="251">
        <v>1020</v>
      </c>
      <c r="O275" s="279"/>
      <c r="P275" s="279"/>
      <c r="Q275" s="253" t="s">
        <v>496</v>
      </c>
    </row>
    <row r="276" spans="1:17" ht="19.5" customHeight="1" x14ac:dyDescent="0.45">
      <c r="A276" s="251"/>
      <c r="B276" s="251"/>
      <c r="C276" s="251"/>
      <c r="D276" s="188" t="s">
        <v>715</v>
      </c>
      <c r="E276" s="328" t="s">
        <v>716</v>
      </c>
      <c r="F276" s="253" t="s">
        <v>717</v>
      </c>
      <c r="G276" s="274"/>
      <c r="H276" s="278">
        <v>242397</v>
      </c>
      <c r="I276" s="276">
        <v>2</v>
      </c>
      <c r="J276" s="294">
        <v>998649353.79999995</v>
      </c>
      <c r="K276" s="298" t="s">
        <v>718</v>
      </c>
      <c r="L276" s="261"/>
      <c r="M276" s="261"/>
      <c r="N276" s="251"/>
      <c r="O276" s="279"/>
      <c r="P276" s="279"/>
      <c r="Q276" s="268"/>
    </row>
    <row r="277" spans="1:17" ht="19.5" customHeight="1" x14ac:dyDescent="0.45">
      <c r="A277" s="251"/>
      <c r="B277" s="251"/>
      <c r="C277" s="251"/>
      <c r="D277" s="226" t="s">
        <v>478</v>
      </c>
      <c r="E277" s="328" t="s">
        <v>719</v>
      </c>
      <c r="F277" s="253"/>
      <c r="G277" s="274"/>
      <c r="H277" s="247"/>
      <c r="I277" s="276">
        <v>3</v>
      </c>
      <c r="J277" s="294">
        <v>1000000000</v>
      </c>
      <c r="K277" s="298"/>
      <c r="L277" s="261"/>
      <c r="M277" s="261"/>
      <c r="N277" s="251"/>
      <c r="O277" s="279"/>
      <c r="P277" s="279"/>
      <c r="Q277" s="268"/>
    </row>
    <row r="278" spans="1:17" ht="18.75" x14ac:dyDescent="0.45">
      <c r="A278" s="283"/>
      <c r="B278" s="283"/>
      <c r="C278" s="283"/>
      <c r="D278" s="292" t="s">
        <v>720</v>
      </c>
      <c r="E278" s="336"/>
      <c r="F278" s="285"/>
      <c r="G278" s="286"/>
      <c r="H278" s="230"/>
      <c r="I278" s="288"/>
      <c r="J278" s="330"/>
      <c r="K278" s="331"/>
      <c r="L278" s="329"/>
      <c r="M278" s="329"/>
      <c r="N278" s="283"/>
      <c r="O278" s="291"/>
      <c r="P278" s="291"/>
      <c r="Q278" s="335"/>
    </row>
    <row r="279" spans="1:17" ht="19.5" customHeight="1" x14ac:dyDescent="0.45">
      <c r="A279" s="251">
        <v>11</v>
      </c>
      <c r="B279" s="251">
        <v>225</v>
      </c>
      <c r="C279" s="251" t="s">
        <v>277</v>
      </c>
      <c r="D279" s="188" t="s">
        <v>711</v>
      </c>
      <c r="E279" s="328"/>
      <c r="F279" s="253" t="s">
        <v>721</v>
      </c>
      <c r="G279" s="274">
        <v>25</v>
      </c>
      <c r="H279" s="247" t="s">
        <v>722</v>
      </c>
      <c r="I279" s="276">
        <v>1</v>
      </c>
      <c r="J279" s="294">
        <v>915358732</v>
      </c>
      <c r="K279" s="298" t="s">
        <v>723</v>
      </c>
      <c r="L279" s="261">
        <v>242397</v>
      </c>
      <c r="M279" s="261">
        <v>243207</v>
      </c>
      <c r="N279" s="251">
        <v>810</v>
      </c>
      <c r="O279" s="279"/>
      <c r="P279" s="279"/>
      <c r="Q279" s="253" t="s">
        <v>496</v>
      </c>
    </row>
    <row r="280" spans="1:17" ht="19.5" customHeight="1" x14ac:dyDescent="0.45">
      <c r="A280" s="251"/>
      <c r="B280" s="251"/>
      <c r="C280" s="251"/>
      <c r="D280" s="188" t="s">
        <v>724</v>
      </c>
      <c r="E280" s="328"/>
      <c r="F280" s="253" t="s">
        <v>725</v>
      </c>
      <c r="G280" s="274"/>
      <c r="H280" s="278">
        <v>23250</v>
      </c>
      <c r="I280" s="276">
        <v>2</v>
      </c>
      <c r="J280" s="294">
        <v>1149968377.5</v>
      </c>
      <c r="K280" s="298" t="s">
        <v>726</v>
      </c>
      <c r="L280" s="261"/>
      <c r="M280" s="261"/>
      <c r="N280" s="251"/>
      <c r="O280" s="279"/>
      <c r="P280" s="279"/>
      <c r="Q280" s="268"/>
    </row>
    <row r="281" spans="1:17" ht="19.5" customHeight="1" x14ac:dyDescent="0.45">
      <c r="A281" s="251"/>
      <c r="B281" s="251"/>
      <c r="C281" s="251"/>
      <c r="D281" s="226" t="s">
        <v>478</v>
      </c>
      <c r="E281" s="328"/>
      <c r="F281" s="253"/>
      <c r="G281" s="274"/>
      <c r="H281" s="247"/>
      <c r="I281" s="276">
        <v>3</v>
      </c>
      <c r="J281" s="294">
        <v>1150000000</v>
      </c>
      <c r="K281" s="298"/>
      <c r="L281" s="261"/>
      <c r="M281" s="261"/>
      <c r="N281" s="251"/>
      <c r="O281" s="279"/>
      <c r="P281" s="279"/>
      <c r="Q281" s="268"/>
    </row>
    <row r="282" spans="1:17" ht="18.75" x14ac:dyDescent="0.45">
      <c r="A282" s="251"/>
      <c r="B282" s="251"/>
      <c r="C282" s="251"/>
      <c r="D282" s="188" t="s">
        <v>727</v>
      </c>
      <c r="E282" s="328"/>
      <c r="F282" s="253"/>
      <c r="G282" s="274"/>
      <c r="H282" s="247"/>
      <c r="I282" s="276"/>
      <c r="J282" s="294"/>
      <c r="K282" s="298"/>
      <c r="L282" s="261"/>
      <c r="M282" s="261"/>
      <c r="N282" s="251"/>
      <c r="O282" s="279"/>
      <c r="P282" s="279"/>
      <c r="Q282" s="268"/>
    </row>
    <row r="283" spans="1:17" ht="18.75" x14ac:dyDescent="0.45">
      <c r="A283" s="251"/>
      <c r="B283" s="251"/>
      <c r="C283" s="251"/>
      <c r="D283" s="188"/>
      <c r="E283" s="328"/>
      <c r="F283" s="253"/>
      <c r="G283" s="274"/>
      <c r="H283" s="247"/>
      <c r="I283" s="276"/>
      <c r="J283" s="294"/>
      <c r="K283" s="298"/>
      <c r="L283" s="261"/>
      <c r="M283" s="261"/>
      <c r="N283" s="251"/>
      <c r="O283" s="279"/>
      <c r="P283" s="279"/>
      <c r="Q283" s="268"/>
    </row>
    <row r="284" spans="1:17" ht="18.75" x14ac:dyDescent="0.45">
      <c r="A284" s="251"/>
      <c r="B284" s="251"/>
      <c r="C284" s="251"/>
      <c r="D284" s="188"/>
      <c r="E284" s="328"/>
      <c r="F284" s="253"/>
      <c r="G284" s="274"/>
      <c r="H284" s="247"/>
      <c r="I284" s="276"/>
      <c r="J284" s="294"/>
      <c r="K284" s="298"/>
      <c r="L284" s="261"/>
      <c r="M284" s="261"/>
      <c r="N284" s="251"/>
      <c r="O284" s="279"/>
      <c r="P284" s="279"/>
      <c r="Q284" s="268"/>
    </row>
    <row r="285" spans="1:17" ht="19.5" customHeight="1" x14ac:dyDescent="0.45">
      <c r="A285" s="251">
        <v>12</v>
      </c>
      <c r="B285" s="251">
        <v>415</v>
      </c>
      <c r="C285" s="251" t="s">
        <v>277</v>
      </c>
      <c r="D285" s="188" t="s">
        <v>728</v>
      </c>
      <c r="E285" s="328"/>
      <c r="F285" s="253" t="s">
        <v>729</v>
      </c>
      <c r="G285" s="274">
        <v>8.1590000000000007</v>
      </c>
      <c r="H285" s="247"/>
      <c r="I285" s="276">
        <v>1</v>
      </c>
      <c r="J285" s="294"/>
      <c r="K285" s="298"/>
      <c r="L285" s="261"/>
      <c r="M285" s="261"/>
      <c r="N285" s="251"/>
      <c r="O285" s="279"/>
      <c r="P285" s="279"/>
      <c r="Q285" s="253" t="s">
        <v>527</v>
      </c>
    </row>
    <row r="286" spans="1:17" ht="19.5" customHeight="1" x14ac:dyDescent="0.45">
      <c r="A286" s="251"/>
      <c r="B286" s="251"/>
      <c r="C286" s="251"/>
      <c r="D286" s="188" t="s">
        <v>730</v>
      </c>
      <c r="E286" s="328"/>
      <c r="F286" s="253" t="s">
        <v>731</v>
      </c>
      <c r="G286" s="274"/>
      <c r="H286" s="251"/>
      <c r="I286" s="327">
        <v>2</v>
      </c>
      <c r="J286" s="294">
        <v>399992233.10000002</v>
      </c>
      <c r="K286" s="298"/>
      <c r="L286" s="261"/>
      <c r="M286" s="261"/>
      <c r="N286" s="251"/>
      <c r="O286" s="279"/>
      <c r="P286" s="279"/>
      <c r="Q286" s="268"/>
    </row>
    <row r="287" spans="1:17" ht="19.5" customHeight="1" x14ac:dyDescent="0.45">
      <c r="A287" s="251"/>
      <c r="B287" s="251"/>
      <c r="C287" s="251"/>
      <c r="D287" s="226" t="s">
        <v>548</v>
      </c>
      <c r="E287" s="328"/>
      <c r="F287" s="253"/>
      <c r="G287" s="274"/>
      <c r="H287" s="251"/>
      <c r="I287" s="327">
        <v>3</v>
      </c>
      <c r="J287" s="294">
        <v>400000000</v>
      </c>
      <c r="K287" s="298"/>
      <c r="L287" s="261"/>
      <c r="M287" s="261"/>
      <c r="N287" s="251"/>
      <c r="O287" s="279"/>
      <c r="P287" s="279"/>
      <c r="Q287" s="268"/>
    </row>
    <row r="288" spans="1:17" ht="19.5" customHeight="1" x14ac:dyDescent="0.45">
      <c r="A288" s="251"/>
      <c r="B288" s="251"/>
      <c r="C288" s="251"/>
      <c r="D288" s="226" t="s">
        <v>732</v>
      </c>
      <c r="E288" s="328"/>
      <c r="F288" s="253"/>
      <c r="G288" s="274"/>
      <c r="H288" s="251"/>
      <c r="I288" s="327"/>
      <c r="J288" s="294"/>
      <c r="K288" s="298"/>
      <c r="L288" s="261"/>
      <c r="M288" s="261"/>
      <c r="N288" s="251"/>
      <c r="O288" s="279"/>
      <c r="P288" s="279"/>
      <c r="Q288" s="268"/>
    </row>
    <row r="289" spans="1:17" ht="19.5" customHeight="1" x14ac:dyDescent="0.45">
      <c r="A289" s="251"/>
      <c r="B289" s="251"/>
      <c r="C289" s="251"/>
      <c r="D289" s="226"/>
      <c r="E289" s="328"/>
      <c r="F289" s="253"/>
      <c r="G289" s="274"/>
      <c r="H289" s="251"/>
      <c r="I289" s="327"/>
      <c r="J289" s="294"/>
      <c r="K289" s="298"/>
      <c r="L289" s="261"/>
      <c r="M289" s="261"/>
      <c r="N289" s="251"/>
      <c r="O289" s="279"/>
      <c r="P289" s="279"/>
      <c r="Q289" s="268"/>
    </row>
    <row r="290" spans="1:17" ht="18.75" x14ac:dyDescent="0.45">
      <c r="A290" s="251"/>
      <c r="B290" s="251"/>
      <c r="C290" s="251"/>
      <c r="D290" s="226"/>
      <c r="E290" s="328"/>
      <c r="F290" s="253"/>
      <c r="G290" s="274"/>
      <c r="H290" s="251"/>
      <c r="I290" s="188"/>
      <c r="J290" s="298"/>
      <c r="K290" s="298"/>
      <c r="L290" s="261"/>
      <c r="M290" s="261"/>
      <c r="N290" s="251"/>
      <c r="O290" s="279"/>
      <c r="P290" s="279"/>
      <c r="Q290" s="268"/>
    </row>
    <row r="291" spans="1:17" ht="19.5" customHeight="1" x14ac:dyDescent="0.45">
      <c r="A291" s="251">
        <v>13</v>
      </c>
      <c r="B291" s="251">
        <v>415</v>
      </c>
      <c r="C291" s="251" t="s">
        <v>277</v>
      </c>
      <c r="D291" s="188" t="s">
        <v>728</v>
      </c>
      <c r="E291" s="328"/>
      <c r="F291" s="253" t="s">
        <v>733</v>
      </c>
      <c r="G291" s="274">
        <v>9.86</v>
      </c>
      <c r="H291" s="251"/>
      <c r="I291" s="327">
        <v>1</v>
      </c>
      <c r="J291" s="294"/>
      <c r="K291" s="298"/>
      <c r="L291" s="261"/>
      <c r="M291" s="261"/>
      <c r="N291" s="251"/>
      <c r="O291" s="279"/>
      <c r="P291" s="279"/>
      <c r="Q291" s="253" t="s">
        <v>527</v>
      </c>
    </row>
    <row r="292" spans="1:17" ht="19.5" customHeight="1" x14ac:dyDescent="0.45">
      <c r="A292" s="251"/>
      <c r="B292" s="251"/>
      <c r="C292" s="251"/>
      <c r="D292" s="188" t="s">
        <v>734</v>
      </c>
      <c r="E292" s="328"/>
      <c r="F292" s="253" t="s">
        <v>735</v>
      </c>
      <c r="G292" s="274"/>
      <c r="H292" s="251"/>
      <c r="I292" s="327">
        <v>2</v>
      </c>
      <c r="J292" s="294">
        <v>399990288.89999998</v>
      </c>
      <c r="K292" s="298"/>
      <c r="L292" s="261"/>
      <c r="M292" s="261"/>
      <c r="N292" s="251"/>
      <c r="O292" s="279"/>
      <c r="P292" s="279"/>
      <c r="Q292" s="268"/>
    </row>
    <row r="293" spans="1:17" ht="19.5" customHeight="1" x14ac:dyDescent="0.45">
      <c r="A293" s="251"/>
      <c r="B293" s="251"/>
      <c r="C293" s="251"/>
      <c r="D293" s="226" t="s">
        <v>548</v>
      </c>
      <c r="E293" s="328"/>
      <c r="F293" s="253"/>
      <c r="G293" s="274"/>
      <c r="H293" s="251"/>
      <c r="I293" s="327">
        <v>3</v>
      </c>
      <c r="J293" s="294">
        <v>400000000</v>
      </c>
      <c r="K293" s="298"/>
      <c r="L293" s="261"/>
      <c r="M293" s="261"/>
      <c r="N293" s="251"/>
      <c r="O293" s="279"/>
      <c r="P293" s="279"/>
      <c r="Q293" s="268"/>
    </row>
    <row r="294" spans="1:17" ht="19.5" customHeight="1" x14ac:dyDescent="0.45">
      <c r="A294" s="251"/>
      <c r="B294" s="251"/>
      <c r="C294" s="251"/>
      <c r="D294" s="226" t="s">
        <v>736</v>
      </c>
      <c r="E294" s="328"/>
      <c r="F294" s="253"/>
      <c r="G294" s="274"/>
      <c r="H294" s="251"/>
      <c r="I294" s="327"/>
      <c r="J294" s="294"/>
      <c r="K294" s="298"/>
      <c r="L294" s="261"/>
      <c r="M294" s="261"/>
      <c r="N294" s="251"/>
      <c r="O294" s="279"/>
      <c r="P294" s="279"/>
      <c r="Q294" s="268"/>
    </row>
    <row r="295" spans="1:17" ht="18.75" x14ac:dyDescent="0.45">
      <c r="A295" s="251"/>
      <c r="B295" s="251"/>
      <c r="C295" s="251"/>
      <c r="D295" s="226"/>
      <c r="E295" s="328"/>
      <c r="F295" s="253"/>
      <c r="G295" s="274"/>
      <c r="H295" s="251"/>
      <c r="I295" s="327"/>
      <c r="J295" s="294"/>
      <c r="K295" s="298"/>
      <c r="L295" s="261"/>
      <c r="M295" s="261"/>
      <c r="N295" s="251"/>
      <c r="O295" s="279"/>
      <c r="P295" s="279"/>
      <c r="Q295" s="268"/>
    </row>
    <row r="296" spans="1:17" ht="19.5" customHeight="1" x14ac:dyDescent="0.45">
      <c r="A296" s="251">
        <v>14</v>
      </c>
      <c r="B296" s="251">
        <v>415</v>
      </c>
      <c r="C296" s="251" t="s">
        <v>277</v>
      </c>
      <c r="D296" s="188" t="s">
        <v>728</v>
      </c>
      <c r="E296" s="328"/>
      <c r="F296" s="253" t="s">
        <v>737</v>
      </c>
      <c r="G296" s="274">
        <v>7.9</v>
      </c>
      <c r="H296" s="251"/>
      <c r="I296" s="327">
        <v>1</v>
      </c>
      <c r="J296" s="294"/>
      <c r="K296" s="298"/>
      <c r="L296" s="261"/>
      <c r="M296" s="261"/>
      <c r="N296" s="251"/>
      <c r="O296" s="279"/>
      <c r="P296" s="279"/>
      <c r="Q296" s="253" t="s">
        <v>527</v>
      </c>
    </row>
    <row r="297" spans="1:17" ht="19.5" customHeight="1" x14ac:dyDescent="0.45">
      <c r="A297" s="251"/>
      <c r="B297" s="251"/>
      <c r="C297" s="251"/>
      <c r="D297" s="188" t="s">
        <v>738</v>
      </c>
      <c r="E297" s="328"/>
      <c r="F297" s="253" t="s">
        <v>739</v>
      </c>
      <c r="G297" s="274"/>
      <c r="H297" s="251"/>
      <c r="I297" s="327">
        <v>2</v>
      </c>
      <c r="J297" s="294">
        <v>399983586.80000001</v>
      </c>
      <c r="K297" s="298"/>
      <c r="L297" s="261"/>
      <c r="M297" s="261"/>
      <c r="N297" s="251"/>
      <c r="O297" s="279"/>
      <c r="P297" s="279"/>
      <c r="Q297" s="268"/>
    </row>
    <row r="298" spans="1:17" ht="19.5" customHeight="1" x14ac:dyDescent="0.45">
      <c r="A298" s="251"/>
      <c r="B298" s="251"/>
      <c r="C298" s="251"/>
      <c r="D298" s="226" t="s">
        <v>548</v>
      </c>
      <c r="E298" s="328"/>
      <c r="F298" s="226"/>
      <c r="G298" s="274"/>
      <c r="H298" s="251"/>
      <c r="I298" s="327">
        <v>3</v>
      </c>
      <c r="J298" s="294">
        <v>400000000</v>
      </c>
      <c r="K298" s="298"/>
      <c r="L298" s="261"/>
      <c r="M298" s="261"/>
      <c r="N298" s="251"/>
      <c r="O298" s="279"/>
      <c r="P298" s="279"/>
      <c r="Q298" s="268"/>
    </row>
    <row r="299" spans="1:17" ht="19.5" customHeight="1" x14ac:dyDescent="0.45">
      <c r="A299" s="247"/>
      <c r="B299" s="251"/>
      <c r="C299" s="251"/>
      <c r="D299" s="188" t="s">
        <v>341</v>
      </c>
      <c r="E299" s="328"/>
      <c r="F299" s="298"/>
      <c r="G299" s="225"/>
      <c r="H299" s="251"/>
      <c r="I299" s="327"/>
      <c r="J299" s="294"/>
      <c r="K299" s="188"/>
      <c r="L299" s="261"/>
      <c r="M299" s="261"/>
      <c r="N299" s="251"/>
      <c r="O299" s="319"/>
      <c r="P299" s="279"/>
      <c r="Q299" s="268"/>
    </row>
    <row r="300" spans="1:17" ht="19.5" customHeight="1" x14ac:dyDescent="0.45">
      <c r="A300" s="247"/>
      <c r="B300" s="251"/>
      <c r="C300" s="251"/>
      <c r="D300" s="188"/>
      <c r="E300" s="328"/>
      <c r="F300" s="298"/>
      <c r="G300" s="225"/>
      <c r="H300" s="251"/>
      <c r="I300" s="327"/>
      <c r="J300" s="294"/>
      <c r="K300" s="188"/>
      <c r="L300" s="261"/>
      <c r="M300" s="261"/>
      <c r="N300" s="251"/>
      <c r="O300" s="319"/>
      <c r="P300" s="279"/>
      <c r="Q300" s="268"/>
    </row>
    <row r="301" spans="1:17" ht="19.5" customHeight="1" x14ac:dyDescent="0.45">
      <c r="A301" s="247">
        <v>15</v>
      </c>
      <c r="B301" s="251">
        <v>415</v>
      </c>
      <c r="C301" s="251" t="s">
        <v>277</v>
      </c>
      <c r="D301" s="188" t="s">
        <v>728</v>
      </c>
      <c r="E301" s="328"/>
      <c r="F301" s="253" t="s">
        <v>740</v>
      </c>
      <c r="G301" s="225">
        <v>0.86099999999999999</v>
      </c>
      <c r="H301" s="251"/>
      <c r="I301" s="327">
        <v>1</v>
      </c>
      <c r="J301" s="294"/>
      <c r="K301" s="188"/>
      <c r="L301" s="261"/>
      <c r="M301" s="261"/>
      <c r="N301" s="251"/>
      <c r="O301" s="319"/>
      <c r="P301" s="279"/>
      <c r="Q301" s="253" t="s">
        <v>527</v>
      </c>
    </row>
    <row r="302" spans="1:17" ht="19.5" customHeight="1" x14ac:dyDescent="0.45">
      <c r="A302" s="247"/>
      <c r="B302" s="251"/>
      <c r="C302" s="251"/>
      <c r="D302" s="188" t="s">
        <v>741</v>
      </c>
      <c r="E302" s="328"/>
      <c r="F302" s="298" t="s">
        <v>742</v>
      </c>
      <c r="G302" s="225"/>
      <c r="H302" s="251"/>
      <c r="I302" s="327">
        <v>2</v>
      </c>
      <c r="J302" s="294">
        <v>395314261.76999998</v>
      </c>
      <c r="K302" s="378"/>
      <c r="L302" s="261"/>
      <c r="M302" s="261"/>
      <c r="N302" s="251"/>
      <c r="O302" s="319"/>
      <c r="P302" s="279"/>
      <c r="Q302" s="268"/>
    </row>
    <row r="303" spans="1:17" ht="19.5" customHeight="1" x14ac:dyDescent="0.45">
      <c r="A303" s="247"/>
      <c r="B303" s="251"/>
      <c r="C303" s="251"/>
      <c r="D303" s="226" t="s">
        <v>548</v>
      </c>
      <c r="E303" s="328"/>
      <c r="F303" s="298"/>
      <c r="G303" s="225"/>
      <c r="H303" s="251"/>
      <c r="I303" s="327">
        <v>3</v>
      </c>
      <c r="J303" s="294">
        <v>400000000</v>
      </c>
      <c r="K303" s="188"/>
      <c r="L303" s="261"/>
      <c r="M303" s="261"/>
      <c r="N303" s="251"/>
      <c r="O303" s="319"/>
      <c r="P303" s="279"/>
      <c r="Q303" s="268"/>
    </row>
    <row r="304" spans="1:17" ht="19.5" customHeight="1" x14ac:dyDescent="0.45">
      <c r="A304" s="247"/>
      <c r="B304" s="251"/>
      <c r="C304" s="251"/>
      <c r="D304" s="188" t="s">
        <v>341</v>
      </c>
      <c r="E304" s="328"/>
      <c r="F304" s="298"/>
      <c r="G304" s="225"/>
      <c r="H304" s="251"/>
      <c r="I304" s="327"/>
      <c r="J304" s="294"/>
      <c r="K304" s="188"/>
      <c r="L304" s="261"/>
      <c r="M304" s="261"/>
      <c r="N304" s="251"/>
      <c r="O304" s="319"/>
      <c r="P304" s="279"/>
      <c r="Q304" s="268"/>
    </row>
    <row r="305" spans="1:17" ht="18.75" x14ac:dyDescent="0.45">
      <c r="A305" s="247"/>
      <c r="B305" s="251"/>
      <c r="C305" s="252"/>
      <c r="D305" s="309"/>
      <c r="E305" s="223"/>
      <c r="F305" s="298"/>
      <c r="G305" s="225"/>
      <c r="H305" s="251"/>
      <c r="I305" s="317"/>
      <c r="J305" s="266"/>
      <c r="K305" s="188"/>
      <c r="L305" s="223"/>
      <c r="M305" s="248"/>
      <c r="N305" s="251"/>
      <c r="O305" s="312"/>
      <c r="P305" s="250"/>
      <c r="Q305" s="268"/>
    </row>
    <row r="306" spans="1:17" ht="19.5" customHeight="1" x14ac:dyDescent="0.45">
      <c r="A306" s="379"/>
      <c r="B306" s="380" t="s">
        <v>627</v>
      </c>
      <c r="C306" s="339"/>
      <c r="D306" s="340"/>
      <c r="E306" s="339">
        <v>8</v>
      </c>
      <c r="F306" s="342" t="s">
        <v>15</v>
      </c>
      <c r="G306" s="381">
        <f>G265+G244+G238+G232+G227+G260+G275+G279</f>
        <v>121.392</v>
      </c>
      <c r="H306" s="344"/>
      <c r="I306" s="382">
        <v>1</v>
      </c>
      <c r="J306" s="383">
        <f>J265+J244+J238+J232+J227+J260+J279+J275</f>
        <v>5952247068</v>
      </c>
      <c r="K306" s="347"/>
      <c r="L306" s="348"/>
      <c r="M306" s="349"/>
      <c r="N306" s="339"/>
      <c r="O306" s="350"/>
      <c r="P306" s="350"/>
      <c r="Q306" s="351"/>
    </row>
    <row r="307" spans="1:17" ht="19.5" customHeight="1" x14ac:dyDescent="0.45">
      <c r="A307" s="384"/>
      <c r="B307" s="338" t="s">
        <v>628</v>
      </c>
      <c r="C307" s="339"/>
      <c r="D307" s="340"/>
      <c r="E307" s="339">
        <v>5</v>
      </c>
      <c r="F307" s="342" t="s">
        <v>15</v>
      </c>
      <c r="G307" s="381">
        <f>G296+G291+G285+G270+G301</f>
        <v>51.379999999999995</v>
      </c>
      <c r="H307" s="344"/>
      <c r="I307" s="385">
        <v>3</v>
      </c>
      <c r="J307" s="383">
        <f>J298+J293+J287+J272+J303</f>
        <v>2650000000</v>
      </c>
      <c r="K307" s="347"/>
      <c r="L307" s="339"/>
      <c r="M307" s="349"/>
      <c r="N307" s="339"/>
      <c r="O307" s="350"/>
      <c r="P307" s="350"/>
      <c r="Q307" s="351"/>
    </row>
    <row r="308" spans="1:17" ht="19.5" customHeight="1" x14ac:dyDescent="0.45">
      <c r="A308" s="337"/>
      <c r="B308" s="338" t="s">
        <v>629</v>
      </c>
      <c r="C308" s="339"/>
      <c r="D308" s="340"/>
      <c r="E308" s="386">
        <v>2</v>
      </c>
      <c r="F308" s="342" t="s">
        <v>15</v>
      </c>
      <c r="G308" s="387">
        <f>G249+G255</f>
        <v>21.381</v>
      </c>
      <c r="H308" s="337"/>
      <c r="I308" s="345">
        <v>1</v>
      </c>
      <c r="J308" s="388">
        <f>J249+J255</f>
        <v>640000000</v>
      </c>
      <c r="K308" s="347"/>
      <c r="L308" s="339"/>
      <c r="M308" s="349"/>
      <c r="N308" s="339"/>
      <c r="O308" s="350"/>
      <c r="P308" s="350"/>
      <c r="Q308" s="351"/>
    </row>
    <row r="309" spans="1:17" ht="19.5" customHeight="1" x14ac:dyDescent="0.45">
      <c r="A309" s="356"/>
      <c r="B309" s="243"/>
      <c r="C309" s="243"/>
      <c r="D309" s="389" t="s">
        <v>31</v>
      </c>
      <c r="E309" s="356"/>
      <c r="F309" s="390"/>
      <c r="G309" s="359"/>
      <c r="H309" s="360"/>
      <c r="I309" s="361"/>
      <c r="J309" s="391"/>
      <c r="K309" s="392"/>
      <c r="L309" s="356"/>
      <c r="M309" s="363"/>
      <c r="N309" s="356"/>
      <c r="O309" s="393"/>
      <c r="P309" s="393"/>
      <c r="Q309" s="365"/>
    </row>
    <row r="310" spans="1:17" ht="19.5" customHeight="1" x14ac:dyDescent="0.45">
      <c r="A310" s="251">
        <v>1</v>
      </c>
      <c r="B310" s="251">
        <v>1421</v>
      </c>
      <c r="C310" s="251" t="s">
        <v>277</v>
      </c>
      <c r="D310" s="273" t="s">
        <v>743</v>
      </c>
      <c r="E310" s="254" t="s">
        <v>445</v>
      </c>
      <c r="F310" s="253" t="s">
        <v>744</v>
      </c>
      <c r="G310" s="274">
        <v>16</v>
      </c>
      <c r="H310" s="247" t="s">
        <v>745</v>
      </c>
      <c r="I310" s="276">
        <v>1</v>
      </c>
      <c r="J310" s="294">
        <v>646358680</v>
      </c>
      <c r="K310" s="226" t="s">
        <v>746</v>
      </c>
      <c r="L310" s="278">
        <v>241445</v>
      </c>
      <c r="M310" s="278">
        <v>242343</v>
      </c>
      <c r="N310" s="251">
        <v>900</v>
      </c>
      <c r="O310" s="259">
        <v>0.49099999999999999</v>
      </c>
      <c r="P310" s="260">
        <v>67.959000000000003</v>
      </c>
      <c r="Q310" s="268">
        <v>2561</v>
      </c>
    </row>
    <row r="311" spans="1:17" ht="19.5" customHeight="1" x14ac:dyDescent="0.45">
      <c r="A311" s="251"/>
      <c r="B311" s="251"/>
      <c r="C311" s="251"/>
      <c r="D311" s="246" t="s">
        <v>747</v>
      </c>
      <c r="E311" s="251" t="s">
        <v>748</v>
      </c>
      <c r="F311" s="253" t="s">
        <v>749</v>
      </c>
      <c r="G311" s="274"/>
      <c r="H311" s="278">
        <v>241444</v>
      </c>
      <c r="I311" s="276">
        <v>2</v>
      </c>
      <c r="J311" s="294">
        <v>719957226.03999996</v>
      </c>
      <c r="K311" s="226" t="s">
        <v>750</v>
      </c>
      <c r="L311" s="251"/>
      <c r="M311" s="278">
        <v>242376</v>
      </c>
      <c r="N311" s="251">
        <v>933</v>
      </c>
      <c r="O311" s="249">
        <v>0</v>
      </c>
      <c r="P311" s="249">
        <v>67.566999999999993</v>
      </c>
      <c r="Q311" s="253" t="s">
        <v>751</v>
      </c>
    </row>
    <row r="312" spans="1:17" ht="19.5" customHeight="1" x14ac:dyDescent="0.45">
      <c r="A312" s="251"/>
      <c r="B312" s="251"/>
      <c r="C312" s="251"/>
      <c r="D312" s="226" t="s">
        <v>375</v>
      </c>
      <c r="E312" s="254"/>
      <c r="F312" s="253"/>
      <c r="G312" s="274"/>
      <c r="H312" s="246"/>
      <c r="I312" s="276">
        <v>3</v>
      </c>
      <c r="J312" s="294">
        <v>720000000</v>
      </c>
      <c r="K312" s="298" t="s">
        <v>752</v>
      </c>
      <c r="L312" s="253" t="s">
        <v>290</v>
      </c>
      <c r="M312" s="253"/>
      <c r="N312" s="251"/>
      <c r="O312" s="279"/>
      <c r="P312" s="279"/>
      <c r="Q312" s="253" t="s">
        <v>753</v>
      </c>
    </row>
    <row r="313" spans="1:17" ht="19.5" customHeight="1" x14ac:dyDescent="0.45">
      <c r="A313" s="251"/>
      <c r="B313" s="251"/>
      <c r="C313" s="251"/>
      <c r="D313" s="226" t="s">
        <v>754</v>
      </c>
      <c r="E313" s="254"/>
      <c r="F313" s="253"/>
      <c r="G313" s="274"/>
      <c r="H313" s="246"/>
      <c r="I313" s="276"/>
      <c r="J313" s="294"/>
      <c r="K313" s="298"/>
      <c r="M313" s="253"/>
      <c r="N313" s="251"/>
      <c r="O313" s="279"/>
      <c r="P313" s="279"/>
      <c r="Q313" s="253"/>
    </row>
    <row r="314" spans="1:17" ht="18.75" x14ac:dyDescent="0.45">
      <c r="A314" s="251"/>
      <c r="B314" s="251"/>
      <c r="C314" s="251"/>
      <c r="D314" s="246"/>
      <c r="E314" s="254"/>
      <c r="F314" s="253"/>
      <c r="G314" s="274"/>
      <c r="H314" s="246"/>
      <c r="I314" s="276"/>
      <c r="J314" s="294"/>
      <c r="K314" s="226"/>
      <c r="L314" s="251"/>
      <c r="M314" s="253"/>
      <c r="N314" s="251"/>
      <c r="O314" s="279"/>
      <c r="P314" s="279"/>
      <c r="Q314" s="253"/>
    </row>
    <row r="315" spans="1:17" ht="21" customHeight="1" x14ac:dyDescent="0.45">
      <c r="A315" s="251">
        <v>2</v>
      </c>
      <c r="B315" s="251">
        <v>1421</v>
      </c>
      <c r="C315" s="251" t="s">
        <v>277</v>
      </c>
      <c r="D315" s="273" t="s">
        <v>743</v>
      </c>
      <c r="E315" s="254" t="s">
        <v>445</v>
      </c>
      <c r="F315" s="253" t="s">
        <v>755</v>
      </c>
      <c r="G315" s="274">
        <v>13.19</v>
      </c>
      <c r="H315" s="247" t="s">
        <v>756</v>
      </c>
      <c r="I315" s="276">
        <v>1</v>
      </c>
      <c r="J315" s="294">
        <v>680816411</v>
      </c>
      <c r="K315" s="226" t="s">
        <v>746</v>
      </c>
      <c r="L315" s="278">
        <v>241459</v>
      </c>
      <c r="M315" s="278">
        <v>242387</v>
      </c>
      <c r="N315" s="251">
        <v>930</v>
      </c>
      <c r="O315" s="259">
        <v>1.264</v>
      </c>
      <c r="P315" s="260">
        <v>78.361000000000004</v>
      </c>
      <c r="Q315" s="268">
        <v>2561</v>
      </c>
    </row>
    <row r="316" spans="1:17" ht="18" customHeight="1" x14ac:dyDescent="0.45">
      <c r="A316" s="251"/>
      <c r="B316" s="251"/>
      <c r="C316" s="251"/>
      <c r="D316" s="246" t="s">
        <v>757</v>
      </c>
      <c r="E316" s="251" t="s">
        <v>748</v>
      </c>
      <c r="F316" s="253" t="s">
        <v>758</v>
      </c>
      <c r="G316" s="274"/>
      <c r="H316" s="278">
        <v>241458</v>
      </c>
      <c r="I316" s="276">
        <v>2</v>
      </c>
      <c r="J316" s="294">
        <v>719759073</v>
      </c>
      <c r="K316" s="226" t="s">
        <v>750</v>
      </c>
      <c r="L316" s="251"/>
      <c r="M316" s="278">
        <v>242420</v>
      </c>
      <c r="N316" s="251">
        <v>963</v>
      </c>
      <c r="O316" s="249">
        <v>1.087</v>
      </c>
      <c r="P316" s="249">
        <v>78.756</v>
      </c>
      <c r="Q316" s="253" t="s">
        <v>759</v>
      </c>
    </row>
    <row r="317" spans="1:17" ht="19.5" customHeight="1" x14ac:dyDescent="0.45">
      <c r="A317" s="251"/>
      <c r="B317" s="251"/>
      <c r="C317" s="251"/>
      <c r="D317" s="226" t="s">
        <v>375</v>
      </c>
      <c r="E317" s="254"/>
      <c r="F317" s="253"/>
      <c r="G317" s="274"/>
      <c r="H317" s="246"/>
      <c r="I317" s="276">
        <v>3</v>
      </c>
      <c r="J317" s="294">
        <v>720000000</v>
      </c>
      <c r="K317" s="298" t="s">
        <v>752</v>
      </c>
      <c r="L317" s="253" t="s">
        <v>290</v>
      </c>
      <c r="M317" s="253"/>
      <c r="N317" s="251"/>
      <c r="O317" s="279"/>
      <c r="P317" s="279"/>
      <c r="Q317" s="253"/>
    </row>
    <row r="318" spans="1:17" ht="19.5" customHeight="1" x14ac:dyDescent="0.45">
      <c r="A318" s="247"/>
      <c r="B318" s="247"/>
      <c r="C318" s="247"/>
      <c r="D318" s="226" t="s">
        <v>760</v>
      </c>
      <c r="E318" s="281"/>
      <c r="F318" s="253"/>
      <c r="G318" s="274"/>
      <c r="H318" s="246"/>
      <c r="I318" s="276"/>
      <c r="J318" s="294"/>
      <c r="K318" s="298"/>
      <c r="L318" s="251"/>
      <c r="M318" s="253"/>
      <c r="N318" s="251"/>
      <c r="O318" s="279"/>
      <c r="P318" s="279"/>
      <c r="Q318" s="253"/>
    </row>
    <row r="319" spans="1:17" ht="19.5" customHeight="1" x14ac:dyDescent="0.45">
      <c r="A319" s="247"/>
      <c r="B319" s="247"/>
      <c r="C319" s="247"/>
      <c r="D319" s="226"/>
      <c r="E319" s="281"/>
      <c r="F319" s="253"/>
      <c r="G319" s="274"/>
      <c r="H319" s="246"/>
      <c r="I319" s="276"/>
      <c r="J319" s="294"/>
      <c r="K319" s="298"/>
      <c r="L319" s="251"/>
      <c r="M319" s="253"/>
      <c r="N319" s="251"/>
      <c r="O319" s="279"/>
      <c r="P319" s="279"/>
      <c r="Q319" s="253"/>
    </row>
    <row r="320" spans="1:17" ht="19.5" customHeight="1" x14ac:dyDescent="0.45">
      <c r="A320" s="247">
        <v>3</v>
      </c>
      <c r="B320" s="247">
        <v>1421</v>
      </c>
      <c r="C320" s="247" t="s">
        <v>277</v>
      </c>
      <c r="D320" s="246" t="s">
        <v>761</v>
      </c>
      <c r="E320" s="254" t="s">
        <v>445</v>
      </c>
      <c r="F320" s="253" t="s">
        <v>662</v>
      </c>
      <c r="G320" s="274">
        <v>19</v>
      </c>
      <c r="H320" s="251" t="s">
        <v>762</v>
      </c>
      <c r="I320" s="276">
        <v>1</v>
      </c>
      <c r="J320" s="294">
        <v>1088088000</v>
      </c>
      <c r="K320" s="226" t="s">
        <v>282</v>
      </c>
      <c r="L320" s="394" t="s">
        <v>763</v>
      </c>
      <c r="M320" s="251" t="s">
        <v>764</v>
      </c>
      <c r="N320" s="299">
        <v>1080</v>
      </c>
      <c r="O320" s="259">
        <v>2.0030000000000001</v>
      </c>
      <c r="P320" s="260">
        <v>37.386000000000003</v>
      </c>
      <c r="Q320" s="253">
        <v>2560</v>
      </c>
    </row>
    <row r="321" spans="1:17" ht="22.5" customHeight="1" x14ac:dyDescent="0.45">
      <c r="A321" s="247"/>
      <c r="B321" s="251"/>
      <c r="C321" s="252"/>
      <c r="D321" s="253" t="s">
        <v>765</v>
      </c>
      <c r="E321" s="251" t="s">
        <v>305</v>
      </c>
      <c r="F321" s="226" t="s">
        <v>766</v>
      </c>
      <c r="G321" s="225"/>
      <c r="H321" s="278">
        <v>241143</v>
      </c>
      <c r="I321" s="297">
        <v>2</v>
      </c>
      <c r="J321" s="256">
        <v>1399957106.4000001</v>
      </c>
      <c r="K321" s="226" t="s">
        <v>767</v>
      </c>
      <c r="L321" s="223"/>
      <c r="M321" s="395">
        <v>242270</v>
      </c>
      <c r="N321" s="299">
        <v>1128</v>
      </c>
      <c r="O321" s="249">
        <v>2.4969999999999999</v>
      </c>
      <c r="P321" s="249">
        <v>26.989000000000001</v>
      </c>
      <c r="Q321" s="253" t="s">
        <v>768</v>
      </c>
    </row>
    <row r="322" spans="1:17" ht="22.5" customHeight="1" x14ac:dyDescent="0.45">
      <c r="A322" s="247"/>
      <c r="B322" s="251"/>
      <c r="C322" s="252"/>
      <c r="D322" s="226" t="s">
        <v>318</v>
      </c>
      <c r="E322" s="251"/>
      <c r="F322" s="226"/>
      <c r="G322" s="225"/>
      <c r="H322" s="257"/>
      <c r="I322" s="317">
        <v>3</v>
      </c>
      <c r="J322" s="256">
        <v>1400000000</v>
      </c>
      <c r="K322" s="226"/>
      <c r="M322" s="395">
        <v>23747</v>
      </c>
      <c r="N322" s="299">
        <v>1750</v>
      </c>
      <c r="O322" s="249"/>
      <c r="P322" s="396"/>
      <c r="Q322" s="253"/>
    </row>
    <row r="323" spans="1:17" ht="18" customHeight="1" x14ac:dyDescent="0.45">
      <c r="A323" s="247"/>
      <c r="B323" s="251"/>
      <c r="C323" s="252"/>
      <c r="D323" s="273" t="s">
        <v>769</v>
      </c>
      <c r="E323" s="251"/>
      <c r="F323" s="226"/>
      <c r="G323" s="225"/>
      <c r="H323" s="257"/>
      <c r="I323" s="317"/>
      <c r="J323" s="256"/>
      <c r="K323" s="226"/>
      <c r="L323" s="253" t="s">
        <v>290</v>
      </c>
      <c r="M323" s="248"/>
      <c r="N323" s="251"/>
      <c r="O323" s="249"/>
      <c r="P323" s="250"/>
      <c r="Q323" s="253"/>
    </row>
    <row r="324" spans="1:17" ht="18" customHeight="1" x14ac:dyDescent="0.45">
      <c r="A324" s="247"/>
      <c r="B324" s="247"/>
      <c r="C324" s="301"/>
      <c r="D324" s="273"/>
      <c r="E324" s="247"/>
      <c r="F324" s="226"/>
      <c r="G324" s="225"/>
      <c r="H324" s="257"/>
      <c r="I324" s="317"/>
      <c r="J324" s="265"/>
      <c r="K324" s="226"/>
      <c r="L324" s="253"/>
      <c r="M324" s="248"/>
      <c r="N324" s="251"/>
      <c r="O324" s="249"/>
      <c r="P324" s="250"/>
      <c r="Q324" s="253"/>
    </row>
    <row r="325" spans="1:17" ht="18.75" customHeight="1" x14ac:dyDescent="0.45">
      <c r="A325" s="247"/>
      <c r="B325" s="247"/>
      <c r="C325" s="301"/>
      <c r="D325" s="273"/>
      <c r="E325" s="247"/>
      <c r="F325" s="226"/>
      <c r="G325" s="225"/>
      <c r="H325" s="257"/>
      <c r="I325" s="317"/>
      <c r="J325" s="265"/>
      <c r="K325" s="226"/>
      <c r="L325" s="223"/>
      <c r="M325" s="248"/>
      <c r="N325" s="251"/>
      <c r="O325" s="249"/>
      <c r="P325" s="250"/>
      <c r="Q325" s="253"/>
    </row>
    <row r="326" spans="1:17" ht="19.5" customHeight="1" x14ac:dyDescent="0.45">
      <c r="A326" s="247">
        <v>4</v>
      </c>
      <c r="B326" s="247" t="s">
        <v>770</v>
      </c>
      <c r="C326" s="247" t="s">
        <v>277</v>
      </c>
      <c r="D326" s="246" t="s">
        <v>130</v>
      </c>
      <c r="E326" s="281" t="s">
        <v>771</v>
      </c>
      <c r="F326" s="397" t="s">
        <v>772</v>
      </c>
      <c r="G326" s="274">
        <v>28.82</v>
      </c>
      <c r="H326" s="251" t="s">
        <v>773</v>
      </c>
      <c r="I326" s="276">
        <v>1</v>
      </c>
      <c r="J326" s="304">
        <v>365400000</v>
      </c>
      <c r="K326" s="226" t="s">
        <v>774</v>
      </c>
      <c r="L326" s="395">
        <v>241517</v>
      </c>
      <c r="M326" s="395">
        <v>23089</v>
      </c>
      <c r="N326" s="251">
        <v>720</v>
      </c>
      <c r="O326" s="259">
        <v>0</v>
      </c>
      <c r="P326" s="260">
        <v>89.173000000000002</v>
      </c>
      <c r="Q326" s="303">
        <v>2561</v>
      </c>
    </row>
    <row r="327" spans="1:17" ht="19.5" customHeight="1" x14ac:dyDescent="0.45">
      <c r="A327" s="247"/>
      <c r="B327" s="247">
        <v>3201</v>
      </c>
      <c r="C327" s="247" t="s">
        <v>775</v>
      </c>
      <c r="D327" s="273" t="s">
        <v>478</v>
      </c>
      <c r="E327" s="251" t="s">
        <v>776</v>
      </c>
      <c r="F327" s="398" t="s">
        <v>777</v>
      </c>
      <c r="G327" s="225"/>
      <c r="H327" s="257">
        <v>22370</v>
      </c>
      <c r="I327" s="297">
        <v>2</v>
      </c>
      <c r="J327" s="265">
        <v>472446952.89999998</v>
      </c>
      <c r="K327" s="226" t="s">
        <v>351</v>
      </c>
      <c r="L327" s="223"/>
      <c r="M327" s="395"/>
      <c r="N327" s="251"/>
      <c r="O327" s="270">
        <v>0</v>
      </c>
      <c r="P327" s="270">
        <v>100</v>
      </c>
      <c r="Q327" s="253" t="s">
        <v>778</v>
      </c>
    </row>
    <row r="328" spans="1:17" ht="19.5" customHeight="1" x14ac:dyDescent="0.45">
      <c r="A328" s="247"/>
      <c r="B328" s="247"/>
      <c r="C328" s="301"/>
      <c r="D328" s="273" t="s">
        <v>779</v>
      </c>
      <c r="E328" s="247"/>
      <c r="F328" s="398" t="s">
        <v>780</v>
      </c>
      <c r="G328" s="225"/>
      <c r="H328" s="257"/>
      <c r="I328" s="317">
        <v>3</v>
      </c>
      <c r="J328" s="265">
        <v>472450022</v>
      </c>
      <c r="K328" s="226"/>
      <c r="L328" s="253"/>
      <c r="M328" s="248"/>
      <c r="N328" s="251"/>
      <c r="O328" s="249"/>
      <c r="P328" s="250"/>
      <c r="Q328" s="303" t="s">
        <v>781</v>
      </c>
    </row>
    <row r="329" spans="1:17" ht="19.5" customHeight="1" x14ac:dyDescent="0.45">
      <c r="A329" s="247"/>
      <c r="B329" s="247"/>
      <c r="C329" s="301"/>
      <c r="D329" s="273"/>
      <c r="E329" s="247"/>
      <c r="F329" s="398" t="s">
        <v>782</v>
      </c>
      <c r="G329" s="225"/>
      <c r="H329" s="257"/>
      <c r="I329" s="317"/>
      <c r="J329" s="265"/>
      <c r="K329" s="226"/>
      <c r="L329" s="223"/>
      <c r="M329" s="248"/>
      <c r="N329" s="251"/>
      <c r="O329" s="249"/>
      <c r="P329" s="250"/>
      <c r="Q329" s="253" t="s">
        <v>783</v>
      </c>
    </row>
    <row r="330" spans="1:17" ht="19.5" customHeight="1" x14ac:dyDescent="0.45">
      <c r="A330" s="247"/>
      <c r="B330" s="247"/>
      <c r="C330" s="301"/>
      <c r="D330" s="273"/>
      <c r="E330" s="247"/>
      <c r="F330" s="399" t="s">
        <v>784</v>
      </c>
      <c r="G330" s="225"/>
      <c r="H330" s="257"/>
      <c r="I330" s="317"/>
      <c r="J330" s="265"/>
      <c r="K330" s="226"/>
      <c r="L330" s="223"/>
      <c r="M330" s="248"/>
      <c r="N330" s="251"/>
      <c r="O330" s="249"/>
      <c r="P330" s="250"/>
      <c r="Q330" s="253"/>
    </row>
    <row r="331" spans="1:17" ht="20.25" customHeight="1" x14ac:dyDescent="0.45">
      <c r="A331" s="247"/>
      <c r="B331" s="247"/>
      <c r="C331" s="301"/>
      <c r="D331" s="273"/>
      <c r="E331" s="247"/>
      <c r="F331" s="226"/>
      <c r="G331" s="225"/>
      <c r="H331" s="257"/>
      <c r="I331" s="317"/>
      <c r="J331" s="265"/>
      <c r="K331" s="226"/>
      <c r="L331" s="223"/>
      <c r="M331" s="248"/>
      <c r="N331" s="251"/>
      <c r="O331" s="249"/>
      <c r="P331" s="250"/>
      <c r="Q331" s="253"/>
    </row>
    <row r="332" spans="1:17" ht="19.5" customHeight="1" x14ac:dyDescent="0.45">
      <c r="A332" s="247">
        <v>5</v>
      </c>
      <c r="B332" s="247">
        <v>4</v>
      </c>
      <c r="C332" s="247" t="s">
        <v>277</v>
      </c>
      <c r="D332" s="246" t="s">
        <v>785</v>
      </c>
      <c r="E332" s="281" t="s">
        <v>344</v>
      </c>
      <c r="F332" s="253" t="s">
        <v>786</v>
      </c>
      <c r="G332" s="274">
        <v>32.450000000000003</v>
      </c>
      <c r="H332" s="251" t="s">
        <v>787</v>
      </c>
      <c r="I332" s="276">
        <v>1</v>
      </c>
      <c r="J332" s="304">
        <v>1310200000</v>
      </c>
      <c r="K332" s="226" t="s">
        <v>654</v>
      </c>
      <c r="L332" s="251" t="s">
        <v>788</v>
      </c>
      <c r="M332" s="251" t="s">
        <v>789</v>
      </c>
      <c r="N332" s="299">
        <v>1080</v>
      </c>
      <c r="O332" s="259">
        <v>1.2430000000000001</v>
      </c>
      <c r="P332" s="260">
        <v>95.944999999999993</v>
      </c>
      <c r="Q332" s="303">
        <v>2559</v>
      </c>
    </row>
    <row r="333" spans="1:17" ht="19.5" customHeight="1" x14ac:dyDescent="0.45">
      <c r="A333" s="247"/>
      <c r="B333" s="247"/>
      <c r="C333" s="247"/>
      <c r="D333" s="226" t="s">
        <v>375</v>
      </c>
      <c r="E333" s="247" t="s">
        <v>595</v>
      </c>
      <c r="F333" s="253" t="s">
        <v>790</v>
      </c>
      <c r="G333" s="274"/>
      <c r="H333" s="278">
        <v>240842</v>
      </c>
      <c r="I333" s="276">
        <v>2</v>
      </c>
      <c r="J333" s="400">
        <v>1343704550.5999999</v>
      </c>
      <c r="K333" s="226" t="s">
        <v>658</v>
      </c>
      <c r="L333" s="302"/>
      <c r="M333" s="395">
        <v>22897</v>
      </c>
      <c r="N333" s="299">
        <v>1200</v>
      </c>
      <c r="O333" s="249">
        <v>1.1779999999999999</v>
      </c>
      <c r="P333" s="249">
        <v>92.8</v>
      </c>
      <c r="Q333" s="253"/>
    </row>
    <row r="334" spans="1:17" ht="19.5" customHeight="1" x14ac:dyDescent="0.45">
      <c r="A334" s="247"/>
      <c r="B334" s="247"/>
      <c r="C334" s="247"/>
      <c r="D334" s="246" t="s">
        <v>659</v>
      </c>
      <c r="E334" s="247"/>
      <c r="F334" s="253"/>
      <c r="G334" s="274"/>
      <c r="H334" s="368"/>
      <c r="I334" s="276">
        <v>3</v>
      </c>
      <c r="J334" s="400">
        <v>1563175000</v>
      </c>
      <c r="K334" s="226"/>
      <c r="L334" s="302"/>
      <c r="M334" s="395">
        <v>23214</v>
      </c>
      <c r="N334" s="299">
        <v>1518</v>
      </c>
      <c r="O334" s="279"/>
      <c r="P334" s="279"/>
      <c r="Q334" s="303"/>
    </row>
    <row r="335" spans="1:17" ht="19.5" customHeight="1" x14ac:dyDescent="0.45">
      <c r="A335" s="247"/>
      <c r="B335" s="247"/>
      <c r="C335" s="251"/>
      <c r="D335" s="188"/>
      <c r="E335" s="247"/>
      <c r="F335" s="253"/>
      <c r="G335" s="225"/>
      <c r="H335" s="368"/>
      <c r="I335" s="276"/>
      <c r="J335" s="400"/>
      <c r="K335" s="226"/>
      <c r="M335" s="395">
        <v>23334</v>
      </c>
      <c r="N335" s="299">
        <v>1638</v>
      </c>
      <c r="O335" s="319"/>
      <c r="P335" s="279"/>
      <c r="Q335" s="303"/>
    </row>
    <row r="336" spans="1:17" ht="21" customHeight="1" x14ac:dyDescent="0.45">
      <c r="A336" s="247"/>
      <c r="B336" s="247"/>
      <c r="C336" s="251"/>
      <c r="D336" s="188"/>
      <c r="E336" s="247"/>
      <c r="F336" s="253"/>
      <c r="G336" s="225"/>
      <c r="H336" s="368"/>
      <c r="I336" s="276"/>
      <c r="J336" s="400"/>
      <c r="K336" s="226"/>
      <c r="L336" s="303" t="s">
        <v>290</v>
      </c>
      <c r="M336" s="226"/>
      <c r="N336" s="251"/>
      <c r="O336" s="319"/>
      <c r="P336" s="279"/>
      <c r="Q336" s="303"/>
    </row>
    <row r="337" spans="1:17" ht="21" customHeight="1" x14ac:dyDescent="0.45">
      <c r="A337" s="247"/>
      <c r="B337" s="247"/>
      <c r="C337" s="251"/>
      <c r="D337" s="188"/>
      <c r="E337" s="247"/>
      <c r="F337" s="253"/>
      <c r="G337" s="225"/>
      <c r="H337" s="368"/>
      <c r="I337" s="276"/>
      <c r="J337" s="400"/>
      <c r="K337" s="226"/>
      <c r="L337" s="303"/>
      <c r="M337" s="226"/>
      <c r="N337" s="251"/>
      <c r="O337" s="319"/>
      <c r="P337" s="279"/>
      <c r="Q337" s="303"/>
    </row>
    <row r="338" spans="1:17" ht="21" customHeight="1" x14ac:dyDescent="0.45">
      <c r="A338" s="230"/>
      <c r="B338" s="230"/>
      <c r="C338" s="283"/>
      <c r="D338" s="292"/>
      <c r="E338" s="230"/>
      <c r="F338" s="285"/>
      <c r="G338" s="235"/>
      <c r="H338" s="401"/>
      <c r="I338" s="288"/>
      <c r="J338" s="402"/>
      <c r="K338" s="238"/>
      <c r="L338" s="335"/>
      <c r="M338" s="238"/>
      <c r="N338" s="283"/>
      <c r="O338" s="403"/>
      <c r="P338" s="291"/>
      <c r="Q338" s="335"/>
    </row>
    <row r="339" spans="1:17" ht="19.5" customHeight="1" x14ac:dyDescent="0.45">
      <c r="A339" s="251">
        <v>6</v>
      </c>
      <c r="B339" s="251">
        <v>4136</v>
      </c>
      <c r="C339" s="253" t="s">
        <v>277</v>
      </c>
      <c r="D339" s="253" t="s">
        <v>791</v>
      </c>
      <c r="E339" s="281" t="s">
        <v>367</v>
      </c>
      <c r="F339" s="226" t="s">
        <v>792</v>
      </c>
      <c r="G339" s="274">
        <v>9.1389999999999993</v>
      </c>
      <c r="H339" s="278" t="s">
        <v>793</v>
      </c>
      <c r="I339" s="276">
        <v>1</v>
      </c>
      <c r="J339" s="310">
        <v>355079950</v>
      </c>
      <c r="K339" s="226" t="s">
        <v>794</v>
      </c>
      <c r="L339" s="278">
        <v>241906</v>
      </c>
      <c r="M339" s="278">
        <v>242534</v>
      </c>
      <c r="N339" s="251">
        <v>630</v>
      </c>
      <c r="O339" s="314">
        <v>3.8959999999999999</v>
      </c>
      <c r="P339" s="314">
        <v>53.396999999999998</v>
      </c>
      <c r="Q339" s="303">
        <v>2562</v>
      </c>
    </row>
    <row r="340" spans="1:17" ht="19.5" customHeight="1" x14ac:dyDescent="0.45">
      <c r="A340" s="247"/>
      <c r="B340" s="251"/>
      <c r="C340" s="252"/>
      <c r="D340" s="309" t="s">
        <v>795</v>
      </c>
      <c r="E340" s="247" t="s">
        <v>796</v>
      </c>
      <c r="F340" s="226" t="s">
        <v>797</v>
      </c>
      <c r="G340" s="225"/>
      <c r="H340" s="278">
        <v>241905</v>
      </c>
      <c r="I340" s="297">
        <v>2</v>
      </c>
      <c r="J340" s="256">
        <v>358640523.30000001</v>
      </c>
      <c r="K340" s="188" t="s">
        <v>798</v>
      </c>
      <c r="L340" s="223"/>
      <c r="M340" s="278">
        <v>242633</v>
      </c>
      <c r="N340" s="251">
        <v>728</v>
      </c>
      <c r="O340" s="315">
        <v>6.6529999999999996</v>
      </c>
      <c r="P340" s="316">
        <v>52.584000000000003</v>
      </c>
      <c r="Q340" s="268" t="s">
        <v>799</v>
      </c>
    </row>
    <row r="341" spans="1:17" ht="19.5" customHeight="1" x14ac:dyDescent="0.45">
      <c r="A341" s="247"/>
      <c r="B341" s="251"/>
      <c r="C341" s="252"/>
      <c r="D341" s="309" t="s">
        <v>412</v>
      </c>
      <c r="E341" s="223"/>
      <c r="F341" s="226" t="s">
        <v>800</v>
      </c>
      <c r="G341" s="225"/>
      <c r="H341" s="247"/>
      <c r="I341" s="297">
        <v>3</v>
      </c>
      <c r="J341" s="256">
        <v>370000000</v>
      </c>
      <c r="K341" s="188"/>
      <c r="L341" s="253" t="s">
        <v>290</v>
      </c>
      <c r="M341" s="226"/>
      <c r="N341" s="251"/>
      <c r="O341" s="312"/>
      <c r="P341" s="250"/>
      <c r="Q341" s="253" t="s">
        <v>801</v>
      </c>
    </row>
    <row r="342" spans="1:17" ht="19.5" customHeight="1" x14ac:dyDescent="0.45">
      <c r="A342" s="247"/>
      <c r="B342" s="251"/>
      <c r="C342" s="252"/>
      <c r="D342" s="188" t="s">
        <v>802</v>
      </c>
      <c r="E342" s="223"/>
      <c r="F342" s="226" t="s">
        <v>803</v>
      </c>
      <c r="G342" s="225"/>
      <c r="H342" s="247"/>
      <c r="I342" s="255"/>
      <c r="J342" s="318"/>
      <c r="K342" s="188"/>
      <c r="L342" s="223"/>
      <c r="M342" s="248"/>
      <c r="N342" s="251"/>
      <c r="O342" s="312"/>
      <c r="P342" s="250"/>
      <c r="Q342" s="303"/>
    </row>
    <row r="343" spans="1:17" ht="21" customHeight="1" x14ac:dyDescent="0.45">
      <c r="A343" s="247"/>
      <c r="B343" s="247"/>
      <c r="C343" s="252"/>
      <c r="D343" s="188"/>
      <c r="E343" s="216"/>
      <c r="F343" s="226"/>
      <c r="G343" s="225"/>
      <c r="H343" s="247"/>
      <c r="I343" s="255"/>
      <c r="J343" s="318"/>
      <c r="K343" s="188"/>
      <c r="L343" s="223"/>
      <c r="M343" s="248"/>
      <c r="N343" s="251"/>
      <c r="O343" s="312"/>
      <c r="P343" s="250"/>
      <c r="Q343" s="303"/>
    </row>
    <row r="344" spans="1:17" s="264" customFormat="1" ht="19.5" customHeight="1" x14ac:dyDescent="0.45">
      <c r="A344" s="251">
        <v>7</v>
      </c>
      <c r="B344" s="251">
        <v>3056</v>
      </c>
      <c r="C344" s="251" t="s">
        <v>277</v>
      </c>
      <c r="D344" s="188" t="s">
        <v>136</v>
      </c>
      <c r="E344" s="328"/>
      <c r="F344" s="253" t="s">
        <v>662</v>
      </c>
      <c r="G344" s="274">
        <v>5.5229999999999997</v>
      </c>
      <c r="H344" s="247"/>
      <c r="I344" s="276">
        <v>1</v>
      </c>
      <c r="J344" s="304"/>
      <c r="K344" s="404"/>
      <c r="L344" s="261"/>
      <c r="M344" s="261"/>
      <c r="N344" s="251"/>
      <c r="O344" s="279"/>
      <c r="P344" s="279"/>
      <c r="Q344" s="253" t="s">
        <v>527</v>
      </c>
    </row>
    <row r="345" spans="1:17" s="264" customFormat="1" ht="19.5" customHeight="1" x14ac:dyDescent="0.45">
      <c r="A345" s="251"/>
      <c r="B345" s="251"/>
      <c r="C345" s="251"/>
      <c r="D345" s="226" t="s">
        <v>478</v>
      </c>
      <c r="E345" s="328"/>
      <c r="F345" s="253" t="s">
        <v>804</v>
      </c>
      <c r="G345" s="274"/>
      <c r="H345" s="247"/>
      <c r="I345" s="276">
        <v>2</v>
      </c>
      <c r="J345" s="304">
        <v>446072245.10000002</v>
      </c>
      <c r="K345" s="404"/>
      <c r="L345" s="261"/>
      <c r="M345" s="261"/>
      <c r="N345" s="251"/>
      <c r="O345" s="279"/>
      <c r="P345" s="279"/>
      <c r="Q345" s="303"/>
    </row>
    <row r="346" spans="1:17" s="264" customFormat="1" ht="19.5" customHeight="1" x14ac:dyDescent="0.45">
      <c r="A346" s="251"/>
      <c r="B346" s="251"/>
      <c r="C346" s="251"/>
      <c r="D346" s="226" t="s">
        <v>805</v>
      </c>
      <c r="E346" s="328"/>
      <c r="F346" s="253"/>
      <c r="G346" s="274"/>
      <c r="H346" s="251"/>
      <c r="I346" s="276">
        <v>3</v>
      </c>
      <c r="J346" s="304">
        <v>500000000</v>
      </c>
      <c r="K346" s="404"/>
      <c r="L346" s="261"/>
      <c r="M346" s="261"/>
      <c r="N346" s="251"/>
      <c r="O346" s="279"/>
      <c r="P346" s="279"/>
      <c r="Q346" s="303"/>
    </row>
    <row r="347" spans="1:17" s="264" customFormat="1" ht="19.5" customHeight="1" x14ac:dyDescent="0.45">
      <c r="A347" s="251"/>
      <c r="B347" s="251"/>
      <c r="C347" s="251"/>
      <c r="D347" s="226"/>
      <c r="E347" s="328"/>
      <c r="F347" s="253"/>
      <c r="G347" s="274"/>
      <c r="H347" s="251"/>
      <c r="I347" s="246"/>
      <c r="J347" s="404"/>
      <c r="K347" s="404"/>
      <c r="L347" s="261"/>
      <c r="M347" s="261"/>
      <c r="N347" s="251"/>
      <c r="O347" s="279"/>
      <c r="P347" s="279"/>
      <c r="Q347" s="303"/>
    </row>
    <row r="348" spans="1:17" s="264" customFormat="1" ht="12" customHeight="1" x14ac:dyDescent="0.45">
      <c r="A348" s="251"/>
      <c r="B348" s="251"/>
      <c r="C348" s="251"/>
      <c r="D348" s="188"/>
      <c r="E348" s="328"/>
      <c r="F348" s="253"/>
      <c r="G348" s="274"/>
      <c r="H348" s="247"/>
      <c r="I348" s="276"/>
      <c r="J348" s="304"/>
      <c r="K348" s="404"/>
      <c r="L348" s="261"/>
      <c r="M348" s="261"/>
      <c r="N348" s="251"/>
      <c r="O348" s="279"/>
      <c r="P348" s="279"/>
      <c r="Q348" s="303"/>
    </row>
    <row r="349" spans="1:17" s="264" customFormat="1" ht="19.5" customHeight="1" x14ac:dyDescent="0.45">
      <c r="A349" s="251">
        <v>8</v>
      </c>
      <c r="B349" s="251">
        <v>3056</v>
      </c>
      <c r="C349" s="251" t="s">
        <v>277</v>
      </c>
      <c r="D349" s="188" t="s">
        <v>139</v>
      </c>
      <c r="E349" s="328" t="s">
        <v>806</v>
      </c>
      <c r="F349" s="253" t="s">
        <v>807</v>
      </c>
      <c r="G349" s="274">
        <v>7.75</v>
      </c>
      <c r="H349" s="247" t="s">
        <v>808</v>
      </c>
      <c r="I349" s="276">
        <v>1</v>
      </c>
      <c r="J349" s="304">
        <v>528788600</v>
      </c>
      <c r="K349" s="404" t="s">
        <v>809</v>
      </c>
      <c r="L349" s="261">
        <v>242381</v>
      </c>
      <c r="M349" s="261">
        <v>243161</v>
      </c>
      <c r="N349" s="251">
        <v>780</v>
      </c>
      <c r="O349" s="279">
        <v>0.02</v>
      </c>
      <c r="P349" s="279">
        <v>0.02</v>
      </c>
      <c r="Q349" s="303"/>
    </row>
    <row r="350" spans="1:17" s="264" customFormat="1" ht="19.5" customHeight="1" x14ac:dyDescent="0.45">
      <c r="A350" s="251"/>
      <c r="B350" s="251"/>
      <c r="C350" s="251"/>
      <c r="D350" s="226" t="s">
        <v>478</v>
      </c>
      <c r="E350" s="328" t="s">
        <v>586</v>
      </c>
      <c r="F350" s="253" t="s">
        <v>810</v>
      </c>
      <c r="G350" s="274"/>
      <c r="H350" s="278">
        <v>242380</v>
      </c>
      <c r="I350" s="276">
        <v>2</v>
      </c>
      <c r="J350" s="304">
        <v>532902539.39999998</v>
      </c>
      <c r="K350" s="404"/>
      <c r="L350" s="261"/>
      <c r="M350" s="261"/>
      <c r="N350" s="251"/>
      <c r="O350" s="279">
        <v>0</v>
      </c>
      <c r="P350" s="279">
        <v>0</v>
      </c>
      <c r="Q350" s="303"/>
    </row>
    <row r="351" spans="1:17" s="264" customFormat="1" ht="19.5" customHeight="1" x14ac:dyDescent="0.45">
      <c r="A351" s="251"/>
      <c r="B351" s="251"/>
      <c r="C351" s="251"/>
      <c r="D351" s="226" t="s">
        <v>811</v>
      </c>
      <c r="E351" s="328"/>
      <c r="F351" s="253" t="s">
        <v>812</v>
      </c>
      <c r="G351" s="274"/>
      <c r="H351" s="247"/>
      <c r="I351" s="276">
        <v>3</v>
      </c>
      <c r="J351" s="304">
        <v>700000000</v>
      </c>
      <c r="K351" s="226"/>
      <c r="L351" s="261"/>
      <c r="M351" s="261"/>
      <c r="N351" s="251"/>
      <c r="O351" s="279"/>
      <c r="P351" s="279"/>
      <c r="Q351" s="303"/>
    </row>
    <row r="352" spans="1:17" ht="22.5" customHeight="1" x14ac:dyDescent="0.45">
      <c r="A352" s="247"/>
      <c r="B352" s="247"/>
      <c r="C352" s="247"/>
      <c r="D352" s="246"/>
      <c r="E352" s="247"/>
      <c r="F352" s="253" t="s">
        <v>813</v>
      </c>
      <c r="G352" s="274"/>
      <c r="H352" s="368"/>
      <c r="I352" s="276"/>
      <c r="J352" s="400"/>
      <c r="K352" s="226"/>
      <c r="L352" s="251"/>
      <c r="M352" s="226"/>
      <c r="N352" s="251"/>
      <c r="O352" s="279"/>
      <c r="P352" s="279"/>
      <c r="Q352" s="253"/>
    </row>
    <row r="353" spans="1:17" ht="19.5" customHeight="1" x14ac:dyDescent="0.45">
      <c r="A353" s="379"/>
      <c r="B353" s="405" t="s">
        <v>627</v>
      </c>
      <c r="C353" s="344"/>
      <c r="D353" s="406"/>
      <c r="E353" s="344">
        <v>7</v>
      </c>
      <c r="F353" s="342" t="s">
        <v>15</v>
      </c>
      <c r="G353" s="381">
        <f>G332+G320+G315+G310+G326+G339+G349</f>
        <v>126.349</v>
      </c>
      <c r="H353" s="344"/>
      <c r="I353" s="345">
        <v>1</v>
      </c>
      <c r="J353" s="383">
        <f>J332+J320+J315+J310+J326+J339+J349</f>
        <v>4974731641</v>
      </c>
      <c r="K353" s="347"/>
      <c r="L353" s="348"/>
      <c r="M353" s="349"/>
      <c r="N353" s="339"/>
      <c r="O353" s="350"/>
      <c r="P353" s="350"/>
      <c r="Q353" s="351"/>
    </row>
    <row r="354" spans="1:17" ht="19.5" customHeight="1" x14ac:dyDescent="0.45">
      <c r="A354" s="384"/>
      <c r="B354" s="407" t="s">
        <v>628</v>
      </c>
      <c r="C354" s="344"/>
      <c r="D354" s="406"/>
      <c r="E354" s="344">
        <v>1</v>
      </c>
      <c r="F354" s="342" t="s">
        <v>15</v>
      </c>
      <c r="G354" s="381">
        <f>G344</f>
        <v>5.5229999999999997</v>
      </c>
      <c r="H354" s="344"/>
      <c r="I354" s="385">
        <v>3</v>
      </c>
      <c r="J354" s="383">
        <f>J346</f>
        <v>500000000</v>
      </c>
      <c r="K354" s="347"/>
      <c r="L354" s="339"/>
      <c r="M354" s="349"/>
      <c r="N354" s="339"/>
      <c r="O354" s="350"/>
      <c r="P354" s="350"/>
      <c r="Q354" s="351"/>
    </row>
    <row r="355" spans="1:17" ht="19.5" customHeight="1" x14ac:dyDescent="0.45">
      <c r="A355" s="337"/>
      <c r="B355" s="407" t="s">
        <v>629</v>
      </c>
      <c r="C355" s="344"/>
      <c r="D355" s="406"/>
      <c r="E355" s="408">
        <v>0</v>
      </c>
      <c r="F355" s="407" t="s">
        <v>15</v>
      </c>
      <c r="G355" s="353">
        <v>0</v>
      </c>
      <c r="H355" s="337"/>
      <c r="I355" s="345">
        <v>1</v>
      </c>
      <c r="J355" s="353">
        <v>0</v>
      </c>
      <c r="K355" s="347"/>
      <c r="L355" s="339"/>
      <c r="M355" s="349"/>
      <c r="N355" s="339"/>
      <c r="O355" s="350"/>
      <c r="P355" s="350"/>
      <c r="Q355" s="351"/>
    </row>
    <row r="356" spans="1:17" ht="19.5" customHeight="1" x14ac:dyDescent="0.45">
      <c r="A356" s="247"/>
      <c r="B356" s="247"/>
      <c r="C356" s="247"/>
      <c r="D356" s="301" t="s">
        <v>35</v>
      </c>
      <c r="E356" s="247"/>
      <c r="F356" s="253"/>
      <c r="G356" s="274"/>
      <c r="H356" s="278"/>
      <c r="I356" s="276"/>
      <c r="J356" s="304"/>
      <c r="K356" s="246"/>
      <c r="L356" s="251"/>
      <c r="M356" s="226"/>
      <c r="N356" s="251"/>
      <c r="O356" s="249"/>
      <c r="P356" s="249"/>
      <c r="Q356" s="303"/>
    </row>
    <row r="357" spans="1:17" ht="19.5" customHeight="1" x14ac:dyDescent="0.45">
      <c r="A357" s="247">
        <v>1</v>
      </c>
      <c r="B357" s="247">
        <v>35</v>
      </c>
      <c r="C357" s="247" t="s">
        <v>277</v>
      </c>
      <c r="D357" s="273" t="s">
        <v>814</v>
      </c>
      <c r="E357" s="281" t="s">
        <v>582</v>
      </c>
      <c r="F357" s="253" t="s">
        <v>815</v>
      </c>
      <c r="G357" s="274">
        <v>3.5</v>
      </c>
      <c r="H357" s="278" t="s">
        <v>816</v>
      </c>
      <c r="I357" s="276">
        <v>1</v>
      </c>
      <c r="J357" s="304">
        <v>707500000</v>
      </c>
      <c r="K357" s="246" t="s">
        <v>397</v>
      </c>
      <c r="L357" s="278">
        <v>241468</v>
      </c>
      <c r="M357" s="278">
        <v>242276</v>
      </c>
      <c r="N357" s="251">
        <v>810</v>
      </c>
      <c r="O357" s="279">
        <v>1.054</v>
      </c>
      <c r="P357" s="279">
        <v>74.259</v>
      </c>
      <c r="Q357" s="303">
        <v>2561</v>
      </c>
    </row>
    <row r="358" spans="1:17" ht="19.5" customHeight="1" x14ac:dyDescent="0.45">
      <c r="A358" s="247"/>
      <c r="B358" s="247"/>
      <c r="C358" s="247"/>
      <c r="D358" s="226" t="s">
        <v>817</v>
      </c>
      <c r="E358" s="247" t="s">
        <v>818</v>
      </c>
      <c r="F358" s="253" t="s">
        <v>819</v>
      </c>
      <c r="G358" s="274"/>
      <c r="H358" s="278">
        <v>241467</v>
      </c>
      <c r="I358" s="276">
        <v>2</v>
      </c>
      <c r="J358" s="304">
        <v>709990167.28999996</v>
      </c>
      <c r="K358" s="246" t="s">
        <v>351</v>
      </c>
      <c r="L358" s="251"/>
      <c r="M358" s="278">
        <v>242516</v>
      </c>
      <c r="N358" s="299">
        <v>1050</v>
      </c>
      <c r="O358" s="249">
        <v>11.28</v>
      </c>
      <c r="P358" s="249">
        <v>67.081999999999994</v>
      </c>
      <c r="Q358" s="303" t="s">
        <v>401</v>
      </c>
    </row>
    <row r="359" spans="1:17" ht="19.5" customHeight="1" x14ac:dyDescent="0.45">
      <c r="A359" s="247"/>
      <c r="B359" s="247"/>
      <c r="C359" s="247"/>
      <c r="D359" s="273" t="s">
        <v>143</v>
      </c>
      <c r="E359" s="247"/>
      <c r="F359" s="253"/>
      <c r="G359" s="274"/>
      <c r="H359" s="278"/>
      <c r="I359" s="276">
        <v>3</v>
      </c>
      <c r="J359" s="304">
        <v>710000000</v>
      </c>
      <c r="K359" s="246"/>
      <c r="L359" s="253" t="s">
        <v>290</v>
      </c>
      <c r="M359" s="226"/>
      <c r="N359" s="251"/>
      <c r="O359" s="249"/>
      <c r="P359" s="249"/>
      <c r="Q359" s="303"/>
    </row>
    <row r="360" spans="1:17" ht="19.5" customHeight="1" x14ac:dyDescent="0.45">
      <c r="A360" s="247"/>
      <c r="B360" s="247"/>
      <c r="C360" s="247"/>
      <c r="D360" s="273" t="s">
        <v>548</v>
      </c>
      <c r="E360" s="247"/>
      <c r="F360" s="253"/>
      <c r="G360" s="274"/>
      <c r="H360" s="278"/>
      <c r="I360" s="276"/>
      <c r="J360" s="304"/>
      <c r="K360" s="246"/>
      <c r="L360" s="251"/>
      <c r="M360" s="226"/>
      <c r="N360" s="251"/>
      <c r="O360" s="249"/>
      <c r="P360" s="249"/>
      <c r="Q360" s="253"/>
    </row>
    <row r="361" spans="1:17" ht="19.5" customHeight="1" x14ac:dyDescent="0.45">
      <c r="A361" s="247"/>
      <c r="B361" s="247"/>
      <c r="C361" s="247"/>
      <c r="D361" s="273" t="s">
        <v>355</v>
      </c>
      <c r="E361" s="247"/>
      <c r="F361" s="253"/>
      <c r="G361" s="274"/>
      <c r="H361" s="278"/>
      <c r="I361" s="276"/>
      <c r="J361" s="304"/>
      <c r="K361" s="246"/>
      <c r="L361" s="251"/>
      <c r="M361" s="226"/>
      <c r="N361" s="251"/>
      <c r="O361" s="249"/>
      <c r="P361" s="249"/>
      <c r="Q361" s="303"/>
    </row>
    <row r="362" spans="1:17" ht="19.5" customHeight="1" x14ac:dyDescent="0.45">
      <c r="A362" s="247"/>
      <c r="B362" s="247"/>
      <c r="C362" s="247"/>
      <c r="D362" s="273"/>
      <c r="E362" s="247"/>
      <c r="F362" s="253"/>
      <c r="G362" s="274"/>
      <c r="H362" s="278"/>
      <c r="I362" s="276"/>
      <c r="J362" s="304"/>
      <c r="K362" s="246"/>
      <c r="L362" s="251"/>
      <c r="M362" s="226"/>
      <c r="N362" s="251"/>
      <c r="O362" s="249"/>
      <c r="P362" s="249"/>
      <c r="Q362" s="303"/>
    </row>
    <row r="363" spans="1:17" ht="18" customHeight="1" x14ac:dyDescent="0.45">
      <c r="A363" s="247"/>
      <c r="B363" s="247"/>
      <c r="C363" s="247"/>
      <c r="D363" s="273"/>
      <c r="E363" s="247"/>
      <c r="F363" s="253"/>
      <c r="G363" s="274"/>
      <c r="H363" s="278"/>
      <c r="I363" s="276"/>
      <c r="J363" s="304"/>
      <c r="K363" s="246"/>
      <c r="L363" s="251"/>
      <c r="M363" s="226"/>
      <c r="N363" s="251"/>
      <c r="O363" s="249"/>
      <c r="P363" s="249"/>
      <c r="Q363" s="303"/>
    </row>
    <row r="364" spans="1:17" ht="19.5" customHeight="1" x14ac:dyDescent="0.45">
      <c r="A364" s="247">
        <v>2</v>
      </c>
      <c r="B364" s="247">
        <v>35</v>
      </c>
      <c r="C364" s="247" t="s">
        <v>277</v>
      </c>
      <c r="D364" s="273" t="s">
        <v>814</v>
      </c>
      <c r="E364" s="281" t="s">
        <v>582</v>
      </c>
      <c r="F364" s="253" t="s">
        <v>820</v>
      </c>
      <c r="G364" s="274">
        <v>4.0999999999999996</v>
      </c>
      <c r="H364" s="278" t="s">
        <v>821</v>
      </c>
      <c r="I364" s="276">
        <v>1</v>
      </c>
      <c r="J364" s="304">
        <v>798555000</v>
      </c>
      <c r="K364" s="246" t="s">
        <v>822</v>
      </c>
      <c r="L364" s="278">
        <v>241459</v>
      </c>
      <c r="M364" s="278">
        <v>242297</v>
      </c>
      <c r="N364" s="251">
        <v>840</v>
      </c>
      <c r="O364" s="279">
        <v>1.046</v>
      </c>
      <c r="P364" s="279">
        <v>79.14</v>
      </c>
      <c r="Q364" s="303">
        <v>2561</v>
      </c>
    </row>
    <row r="365" spans="1:17" ht="19.5" customHeight="1" x14ac:dyDescent="0.45">
      <c r="A365" s="247"/>
      <c r="B365" s="247"/>
      <c r="C365" s="247"/>
      <c r="D365" s="226" t="s">
        <v>817</v>
      </c>
      <c r="E365" s="247" t="s">
        <v>823</v>
      </c>
      <c r="F365" s="253" t="s">
        <v>824</v>
      </c>
      <c r="G365" s="274"/>
      <c r="H365" s="278">
        <v>241458</v>
      </c>
      <c r="I365" s="276">
        <v>2</v>
      </c>
      <c r="J365" s="304">
        <v>799991014.35000002</v>
      </c>
      <c r="K365" s="246"/>
      <c r="L365" s="251"/>
      <c r="M365" s="278">
        <v>242567</v>
      </c>
      <c r="N365" s="299">
        <v>1110</v>
      </c>
      <c r="O365" s="249">
        <v>7.34</v>
      </c>
      <c r="P365" s="249">
        <v>64.742000000000004</v>
      </c>
      <c r="Q365" s="253"/>
    </row>
    <row r="366" spans="1:17" ht="19.5" customHeight="1" x14ac:dyDescent="0.45">
      <c r="A366" s="247"/>
      <c r="B366" s="247"/>
      <c r="C366" s="247"/>
      <c r="D366" s="273" t="s">
        <v>145</v>
      </c>
      <c r="E366" s="247"/>
      <c r="F366" s="253"/>
      <c r="G366" s="274"/>
      <c r="H366" s="278"/>
      <c r="I366" s="276">
        <v>3</v>
      </c>
      <c r="J366" s="304">
        <v>800000000</v>
      </c>
      <c r="K366" s="246"/>
      <c r="L366" s="253" t="s">
        <v>290</v>
      </c>
      <c r="M366" s="226"/>
      <c r="N366" s="251"/>
      <c r="O366" s="249"/>
      <c r="P366" s="249"/>
      <c r="Q366" s="253"/>
    </row>
    <row r="367" spans="1:17" ht="19.5" customHeight="1" x14ac:dyDescent="0.45">
      <c r="A367" s="247"/>
      <c r="B367" s="247"/>
      <c r="C367" s="247"/>
      <c r="D367" s="273" t="s">
        <v>548</v>
      </c>
      <c r="E367" s="247"/>
      <c r="F367" s="253"/>
      <c r="G367" s="274"/>
      <c r="H367" s="278"/>
      <c r="I367" s="276"/>
      <c r="J367" s="304"/>
      <c r="K367" s="246"/>
      <c r="L367" s="251"/>
      <c r="M367" s="226"/>
      <c r="N367" s="251"/>
      <c r="O367" s="249"/>
      <c r="P367" s="249"/>
      <c r="Q367" s="253"/>
    </row>
    <row r="368" spans="1:17" ht="19.5" customHeight="1" x14ac:dyDescent="0.45">
      <c r="A368" s="230"/>
      <c r="B368" s="230"/>
      <c r="C368" s="230"/>
      <c r="D368" s="305" t="s">
        <v>605</v>
      </c>
      <c r="E368" s="230"/>
      <c r="F368" s="285"/>
      <c r="G368" s="286"/>
      <c r="H368" s="290"/>
      <c r="I368" s="288"/>
      <c r="J368" s="330"/>
      <c r="K368" s="234"/>
      <c r="L368" s="283"/>
      <c r="M368" s="238"/>
      <c r="N368" s="283"/>
      <c r="O368" s="324"/>
      <c r="P368" s="324"/>
      <c r="Q368" s="285"/>
    </row>
    <row r="369" spans="1:17" ht="19.5" customHeight="1" x14ac:dyDescent="0.45">
      <c r="A369" s="247">
        <v>3</v>
      </c>
      <c r="B369" s="247">
        <v>35</v>
      </c>
      <c r="C369" s="247" t="s">
        <v>277</v>
      </c>
      <c r="D369" s="273" t="s">
        <v>814</v>
      </c>
      <c r="E369" s="281" t="s">
        <v>582</v>
      </c>
      <c r="F369" s="253" t="s">
        <v>825</v>
      </c>
      <c r="G369" s="274">
        <v>4.0999999999999996</v>
      </c>
      <c r="H369" s="278" t="s">
        <v>826</v>
      </c>
      <c r="I369" s="276">
        <v>1</v>
      </c>
      <c r="J369" s="304">
        <v>794043000</v>
      </c>
      <c r="K369" s="246" t="s">
        <v>827</v>
      </c>
      <c r="L369" s="278">
        <v>241478</v>
      </c>
      <c r="M369" s="278">
        <v>242376</v>
      </c>
      <c r="N369" s="251">
        <v>900</v>
      </c>
      <c r="O369" s="279">
        <v>1.96</v>
      </c>
      <c r="P369" s="279">
        <v>91.643000000000001</v>
      </c>
      <c r="Q369" s="303">
        <v>2561</v>
      </c>
    </row>
    <row r="370" spans="1:17" ht="19.5" customHeight="1" x14ac:dyDescent="0.45">
      <c r="A370" s="247"/>
      <c r="B370" s="247"/>
      <c r="C370" s="247"/>
      <c r="D370" s="226" t="s">
        <v>817</v>
      </c>
      <c r="E370" s="247" t="s">
        <v>823</v>
      </c>
      <c r="F370" s="253" t="s">
        <v>828</v>
      </c>
      <c r="G370" s="274"/>
      <c r="H370" s="278">
        <v>241477</v>
      </c>
      <c r="I370" s="276">
        <v>2</v>
      </c>
      <c r="J370" s="304">
        <v>799994943.88999999</v>
      </c>
      <c r="K370" s="246" t="s">
        <v>829</v>
      </c>
      <c r="L370" s="251"/>
      <c r="M370" s="278">
        <v>242476</v>
      </c>
      <c r="N370" s="299">
        <v>1000</v>
      </c>
      <c r="O370" s="249">
        <v>7.8979999999999997</v>
      </c>
      <c r="P370" s="249">
        <v>83.695999999999998</v>
      </c>
      <c r="Q370" s="253"/>
    </row>
    <row r="371" spans="1:17" ht="19.5" customHeight="1" x14ac:dyDescent="0.45">
      <c r="A371" s="247"/>
      <c r="B371" s="247"/>
      <c r="C371" s="247"/>
      <c r="D371" s="273" t="s">
        <v>147</v>
      </c>
      <c r="E371" s="247"/>
      <c r="F371" s="253"/>
      <c r="G371" s="274"/>
      <c r="H371" s="278"/>
      <c r="I371" s="276">
        <v>3</v>
      </c>
      <c r="J371" s="304">
        <v>800000000</v>
      </c>
      <c r="K371" s="246"/>
      <c r="L371" s="253" t="s">
        <v>290</v>
      </c>
      <c r="M371" s="226"/>
      <c r="N371" s="251"/>
      <c r="O371" s="249"/>
      <c r="P371" s="249"/>
      <c r="Q371" s="253"/>
    </row>
    <row r="372" spans="1:17" ht="19.5" customHeight="1" x14ac:dyDescent="0.45">
      <c r="A372" s="247"/>
      <c r="B372" s="247"/>
      <c r="C372" s="247"/>
      <c r="D372" s="273" t="s">
        <v>548</v>
      </c>
      <c r="E372" s="247"/>
      <c r="F372" s="253"/>
      <c r="G372" s="274"/>
      <c r="H372" s="278"/>
      <c r="I372" s="276"/>
      <c r="J372" s="304"/>
      <c r="K372" s="246"/>
      <c r="L372" s="251"/>
      <c r="M372" s="226"/>
      <c r="N372" s="251"/>
      <c r="O372" s="249"/>
      <c r="P372" s="249"/>
      <c r="Q372" s="253"/>
    </row>
    <row r="373" spans="1:17" ht="19.5" customHeight="1" x14ac:dyDescent="0.45">
      <c r="A373" s="247"/>
      <c r="B373" s="247"/>
      <c r="C373" s="251"/>
      <c r="D373" s="309" t="s">
        <v>830</v>
      </c>
      <c r="E373" s="247"/>
      <c r="F373" s="253"/>
      <c r="G373" s="274"/>
      <c r="H373" s="278"/>
      <c r="I373" s="276"/>
      <c r="J373" s="304"/>
      <c r="K373" s="246"/>
      <c r="L373" s="251"/>
      <c r="M373" s="226"/>
      <c r="N373" s="251"/>
      <c r="O373" s="249"/>
      <c r="P373" s="249"/>
      <c r="Q373" s="253"/>
    </row>
    <row r="374" spans="1:17" ht="19.5" customHeight="1" x14ac:dyDescent="0.45">
      <c r="A374" s="247"/>
      <c r="B374" s="247"/>
      <c r="C374" s="251"/>
      <c r="D374" s="309"/>
      <c r="E374" s="247"/>
      <c r="F374" s="253"/>
      <c r="G374" s="225"/>
      <c r="H374" s="278"/>
      <c r="I374" s="276"/>
      <c r="J374" s="304"/>
      <c r="K374" s="188"/>
      <c r="L374" s="251"/>
      <c r="M374" s="226"/>
      <c r="N374" s="251"/>
      <c r="O374" s="312"/>
      <c r="P374" s="249"/>
      <c r="Q374" s="303"/>
    </row>
    <row r="375" spans="1:17" ht="19.5" customHeight="1" x14ac:dyDescent="0.45">
      <c r="A375" s="247"/>
      <c r="B375" s="247"/>
      <c r="C375" s="251"/>
      <c r="D375" s="309"/>
      <c r="E375" s="247"/>
      <c r="F375" s="253"/>
      <c r="G375" s="225"/>
      <c r="H375" s="278"/>
      <c r="I375" s="276"/>
      <c r="J375" s="304"/>
      <c r="K375" s="188"/>
      <c r="L375" s="251"/>
      <c r="M375" s="226"/>
      <c r="N375" s="251"/>
      <c r="O375" s="312"/>
      <c r="P375" s="249"/>
      <c r="Q375" s="303"/>
    </row>
    <row r="376" spans="1:17" ht="19.5" customHeight="1" x14ac:dyDescent="0.45">
      <c r="A376" s="251">
        <v>4</v>
      </c>
      <c r="B376" s="251">
        <v>31</v>
      </c>
      <c r="C376" s="247" t="s">
        <v>277</v>
      </c>
      <c r="D376" s="253" t="s">
        <v>148</v>
      </c>
      <c r="E376" s="254" t="s">
        <v>582</v>
      </c>
      <c r="F376" s="226" t="s">
        <v>831</v>
      </c>
      <c r="G376" s="274" t="s">
        <v>832</v>
      </c>
      <c r="H376" s="278" t="s">
        <v>833</v>
      </c>
      <c r="I376" s="276">
        <v>1</v>
      </c>
      <c r="J376" s="310">
        <v>677325000</v>
      </c>
      <c r="K376" s="226" t="s">
        <v>834</v>
      </c>
      <c r="L376" s="278">
        <v>241983</v>
      </c>
      <c r="M376" s="278">
        <v>242882</v>
      </c>
      <c r="N376" s="251">
        <v>900</v>
      </c>
      <c r="O376" s="279">
        <v>5.5</v>
      </c>
      <c r="P376" s="279">
        <v>27.75</v>
      </c>
      <c r="Q376" s="303">
        <v>2562</v>
      </c>
    </row>
    <row r="377" spans="1:17" ht="19.5" customHeight="1" x14ac:dyDescent="0.45">
      <c r="A377" s="247"/>
      <c r="B377" s="251"/>
      <c r="C377" s="252"/>
      <c r="D377" s="309" t="s">
        <v>375</v>
      </c>
      <c r="E377" s="247" t="s">
        <v>835</v>
      </c>
      <c r="F377" s="226" t="s">
        <v>836</v>
      </c>
      <c r="G377" s="225"/>
      <c r="H377" s="278">
        <v>241982</v>
      </c>
      <c r="I377" s="297">
        <v>2</v>
      </c>
      <c r="J377" s="318">
        <v>679864110.70000005</v>
      </c>
      <c r="K377" s="188"/>
      <c r="L377" s="223"/>
      <c r="M377" s="248"/>
      <c r="N377" s="251"/>
      <c r="O377" s="312">
        <v>3.2610000000000001</v>
      </c>
      <c r="P377" s="249">
        <v>27.826000000000001</v>
      </c>
      <c r="Q377" s="303" t="s">
        <v>401</v>
      </c>
    </row>
    <row r="378" spans="1:17" ht="19.5" customHeight="1" x14ac:dyDescent="0.45">
      <c r="A378" s="247"/>
      <c r="B378" s="251"/>
      <c r="C378" s="252"/>
      <c r="D378" s="309" t="s">
        <v>837</v>
      </c>
      <c r="E378" s="223"/>
      <c r="F378" s="226"/>
      <c r="G378" s="225"/>
      <c r="H378" s="251"/>
      <c r="I378" s="297">
        <v>3</v>
      </c>
      <c r="J378" s="318">
        <v>680000000</v>
      </c>
      <c r="K378" s="188"/>
      <c r="L378" s="223"/>
      <c r="M378" s="248"/>
      <c r="N378" s="251"/>
      <c r="O378" s="312"/>
      <c r="P378" s="250"/>
      <c r="Q378" s="303"/>
    </row>
    <row r="379" spans="1:17" ht="19.5" customHeight="1" x14ac:dyDescent="0.45">
      <c r="A379" s="247"/>
      <c r="B379" s="251"/>
      <c r="C379" s="252"/>
      <c r="D379" s="309"/>
      <c r="E379" s="223"/>
      <c r="F379" s="226"/>
      <c r="G379" s="225"/>
      <c r="H379" s="251"/>
      <c r="I379" s="317"/>
      <c r="J379" s="318"/>
      <c r="K379" s="188"/>
      <c r="L379" s="223"/>
      <c r="M379" s="248"/>
      <c r="N379" s="251"/>
      <c r="O379" s="312"/>
      <c r="P379" s="250"/>
      <c r="Q379" s="303"/>
    </row>
    <row r="380" spans="1:17" ht="19.5" customHeight="1" x14ac:dyDescent="0.45">
      <c r="A380" s="247"/>
      <c r="B380" s="251"/>
      <c r="C380" s="252"/>
      <c r="D380" s="309"/>
      <c r="E380" s="223"/>
      <c r="F380" s="226"/>
      <c r="G380" s="225"/>
      <c r="H380" s="251"/>
      <c r="I380" s="317"/>
      <c r="J380" s="318"/>
      <c r="K380" s="188"/>
      <c r="L380" s="223"/>
      <c r="M380" s="248"/>
      <c r="N380" s="251"/>
      <c r="O380" s="312"/>
      <c r="P380" s="250"/>
      <c r="Q380" s="303"/>
    </row>
    <row r="381" spans="1:17" ht="18.75" x14ac:dyDescent="0.45">
      <c r="A381" s="247">
        <v>5</v>
      </c>
      <c r="B381" s="251">
        <v>31</v>
      </c>
      <c r="C381" s="251" t="s">
        <v>277</v>
      </c>
      <c r="D381" s="309" t="s">
        <v>149</v>
      </c>
      <c r="E381" s="254" t="s">
        <v>582</v>
      </c>
      <c r="F381" s="226" t="s">
        <v>838</v>
      </c>
      <c r="G381" s="225" t="s">
        <v>832</v>
      </c>
      <c r="H381" s="278" t="s">
        <v>839</v>
      </c>
      <c r="I381" s="276">
        <v>1</v>
      </c>
      <c r="J381" s="310">
        <v>597679863</v>
      </c>
      <c r="K381" s="409" t="s">
        <v>840</v>
      </c>
      <c r="L381" s="278">
        <v>241983</v>
      </c>
      <c r="M381" s="278">
        <v>242882</v>
      </c>
      <c r="N381" s="251">
        <v>900</v>
      </c>
      <c r="O381" s="279">
        <v>3.13</v>
      </c>
      <c r="P381" s="279">
        <v>23.576000000000001</v>
      </c>
      <c r="Q381" s="303">
        <v>2562</v>
      </c>
    </row>
    <row r="382" spans="1:17" ht="18.95" customHeight="1" x14ac:dyDescent="0.45">
      <c r="A382" s="247"/>
      <c r="B382" s="251"/>
      <c r="C382" s="252"/>
      <c r="D382" s="309" t="s">
        <v>375</v>
      </c>
      <c r="E382" s="247" t="s">
        <v>835</v>
      </c>
      <c r="F382" s="226" t="s">
        <v>841</v>
      </c>
      <c r="G382" s="225"/>
      <c r="H382" s="278">
        <v>241982</v>
      </c>
      <c r="I382" s="297">
        <v>2</v>
      </c>
      <c r="J382" s="318">
        <v>599955026.89999998</v>
      </c>
      <c r="K382" s="188"/>
      <c r="L382" s="223"/>
      <c r="M382" s="248"/>
      <c r="N382" s="251"/>
      <c r="O382" s="249">
        <v>2.9380000000000002</v>
      </c>
      <c r="P382" s="249">
        <v>23.228999999999999</v>
      </c>
      <c r="Q382" s="303" t="s">
        <v>619</v>
      </c>
    </row>
    <row r="383" spans="1:17" ht="19.5" customHeight="1" x14ac:dyDescent="0.45">
      <c r="A383" s="247"/>
      <c r="B383" s="251"/>
      <c r="C383" s="252"/>
      <c r="D383" s="309" t="s">
        <v>842</v>
      </c>
      <c r="E383" s="223"/>
      <c r="F383" s="226"/>
      <c r="G383" s="225"/>
      <c r="H383" s="251"/>
      <c r="I383" s="297">
        <v>3</v>
      </c>
      <c r="J383" s="256">
        <v>600000000</v>
      </c>
      <c r="K383" s="188"/>
      <c r="L383" s="223"/>
      <c r="M383" s="248"/>
      <c r="N383" s="251"/>
      <c r="O383" s="312"/>
      <c r="P383" s="250"/>
      <c r="Q383" s="268"/>
    </row>
    <row r="384" spans="1:17" ht="18.95" customHeight="1" x14ac:dyDescent="0.45">
      <c r="A384" s="247"/>
      <c r="B384" s="251"/>
      <c r="C384" s="252"/>
      <c r="D384" s="309"/>
      <c r="E384" s="223"/>
      <c r="F384" s="226"/>
      <c r="G384" s="225"/>
      <c r="H384" s="251"/>
      <c r="I384" s="317"/>
      <c r="J384" s="266"/>
      <c r="K384" s="188"/>
      <c r="L384" s="223"/>
      <c r="M384" s="248"/>
      <c r="N384" s="251"/>
      <c r="O384" s="312"/>
      <c r="P384" s="250"/>
      <c r="Q384" s="268"/>
    </row>
    <row r="385" spans="1:17" ht="18.95" customHeight="1" x14ac:dyDescent="0.45">
      <c r="A385" s="251"/>
      <c r="B385" s="251"/>
      <c r="C385" s="252"/>
      <c r="D385" s="309"/>
      <c r="E385" s="223"/>
      <c r="F385" s="226"/>
      <c r="G385" s="225"/>
      <c r="H385" s="251"/>
      <c r="I385" s="317"/>
      <c r="J385" s="266"/>
      <c r="K385" s="188"/>
      <c r="L385" s="223"/>
      <c r="M385" s="248"/>
      <c r="N385" s="251"/>
      <c r="O385" s="312"/>
      <c r="P385" s="250"/>
      <c r="Q385" s="268"/>
    </row>
    <row r="386" spans="1:17" ht="18.95" customHeight="1" x14ac:dyDescent="0.45">
      <c r="A386" s="251">
        <v>6</v>
      </c>
      <c r="B386" s="251" t="s">
        <v>843</v>
      </c>
      <c r="C386" s="251" t="s">
        <v>277</v>
      </c>
      <c r="D386" s="309" t="s">
        <v>150</v>
      </c>
      <c r="E386" s="254" t="s">
        <v>582</v>
      </c>
      <c r="F386" s="399" t="s">
        <v>844</v>
      </c>
      <c r="G386" s="225" t="s">
        <v>832</v>
      </c>
      <c r="H386" s="278" t="s">
        <v>845</v>
      </c>
      <c r="I386" s="276">
        <v>1</v>
      </c>
      <c r="J386" s="296">
        <v>314246700</v>
      </c>
      <c r="K386" s="188" t="s">
        <v>846</v>
      </c>
      <c r="L386" s="278">
        <v>241983</v>
      </c>
      <c r="M386" s="278">
        <v>242702</v>
      </c>
      <c r="N386" s="251">
        <v>720</v>
      </c>
      <c r="O386" s="313">
        <v>3.448</v>
      </c>
      <c r="P386" s="314">
        <v>26.78</v>
      </c>
      <c r="Q386" s="268">
        <v>2562</v>
      </c>
    </row>
    <row r="387" spans="1:17" ht="18.95" customHeight="1" x14ac:dyDescent="0.45">
      <c r="A387" s="247"/>
      <c r="B387" s="251"/>
      <c r="C387" s="252"/>
      <c r="D387" s="309" t="s">
        <v>548</v>
      </c>
      <c r="E387" s="247" t="s">
        <v>835</v>
      </c>
      <c r="F387" s="399" t="s">
        <v>847</v>
      </c>
      <c r="G387" s="225"/>
      <c r="H387" s="278">
        <v>241982</v>
      </c>
      <c r="I387" s="297">
        <v>2</v>
      </c>
      <c r="J387" s="256">
        <v>361984533.89999998</v>
      </c>
      <c r="K387" s="188" t="s">
        <v>351</v>
      </c>
      <c r="L387" s="223"/>
      <c r="M387" s="248"/>
      <c r="N387" s="251"/>
      <c r="O387" s="315">
        <v>6.7489999999999997</v>
      </c>
      <c r="P387" s="316">
        <v>38.061999999999998</v>
      </c>
      <c r="Q387" s="268" t="s">
        <v>401</v>
      </c>
    </row>
    <row r="388" spans="1:17" ht="18.95" customHeight="1" x14ac:dyDescent="0.45">
      <c r="A388" s="247"/>
      <c r="B388" s="251"/>
      <c r="C388" s="252"/>
      <c r="D388" s="309" t="s">
        <v>848</v>
      </c>
      <c r="E388" s="223"/>
      <c r="F388" s="226"/>
      <c r="G388" s="225"/>
      <c r="H388" s="251"/>
      <c r="I388" s="297">
        <v>3</v>
      </c>
      <c r="J388" s="256">
        <v>420000000</v>
      </c>
      <c r="K388" s="188"/>
      <c r="L388" s="223"/>
      <c r="M388" s="248"/>
      <c r="N388" s="251"/>
      <c r="O388" s="312"/>
      <c r="P388" s="250"/>
      <c r="Q388" s="268"/>
    </row>
    <row r="389" spans="1:17" ht="17.25" customHeight="1" x14ac:dyDescent="0.45">
      <c r="A389" s="247"/>
      <c r="B389" s="251"/>
      <c r="C389" s="252"/>
      <c r="D389" s="309"/>
      <c r="E389" s="223"/>
      <c r="F389" s="226"/>
      <c r="G389" s="225"/>
      <c r="H389" s="251"/>
      <c r="I389" s="317"/>
      <c r="J389" s="266"/>
      <c r="K389" s="188"/>
      <c r="L389" s="223"/>
      <c r="M389" s="248"/>
      <c r="N389" s="251"/>
      <c r="O389" s="312"/>
      <c r="P389" s="250"/>
      <c r="Q389" s="268"/>
    </row>
    <row r="390" spans="1:17" ht="18.95" customHeight="1" x14ac:dyDescent="0.45">
      <c r="A390" s="247">
        <v>7</v>
      </c>
      <c r="B390" s="251">
        <v>3233</v>
      </c>
      <c r="C390" s="253" t="s">
        <v>277</v>
      </c>
      <c r="D390" s="309" t="s">
        <v>111</v>
      </c>
      <c r="E390" s="254" t="s">
        <v>771</v>
      </c>
      <c r="F390" s="226" t="s">
        <v>849</v>
      </c>
      <c r="G390" s="225">
        <v>21.574999999999999</v>
      </c>
      <c r="H390" s="278" t="s">
        <v>850</v>
      </c>
      <c r="I390" s="276">
        <v>1</v>
      </c>
      <c r="J390" s="296">
        <v>975745000</v>
      </c>
      <c r="K390" s="188" t="s">
        <v>822</v>
      </c>
      <c r="L390" s="278">
        <v>241901</v>
      </c>
      <c r="M390" s="278">
        <v>242800</v>
      </c>
      <c r="N390" s="251">
        <v>900</v>
      </c>
      <c r="O390" s="313">
        <v>2.5150000000000001</v>
      </c>
      <c r="P390" s="314">
        <v>27.027000000000001</v>
      </c>
      <c r="Q390" s="268">
        <v>2562</v>
      </c>
    </row>
    <row r="391" spans="1:17" ht="18.95" customHeight="1" x14ac:dyDescent="0.45">
      <c r="A391" s="247"/>
      <c r="B391" s="251"/>
      <c r="C391" s="252"/>
      <c r="D391" s="246" t="s">
        <v>301</v>
      </c>
      <c r="E391" s="247" t="s">
        <v>851</v>
      </c>
      <c r="F391" s="226" t="s">
        <v>852</v>
      </c>
      <c r="G391" s="225"/>
      <c r="H391" s="278">
        <v>241900</v>
      </c>
      <c r="I391" s="297">
        <v>2</v>
      </c>
      <c r="J391" s="256">
        <v>978682740.39999998</v>
      </c>
      <c r="K391" s="188"/>
      <c r="L391" s="223"/>
      <c r="M391" s="248"/>
      <c r="N391" s="251"/>
      <c r="O391" s="315">
        <v>4.1929999999999996</v>
      </c>
      <c r="P391" s="316">
        <v>28.625</v>
      </c>
      <c r="Q391" s="253" t="s">
        <v>853</v>
      </c>
    </row>
    <row r="392" spans="1:17" ht="19.5" customHeight="1" x14ac:dyDescent="0.45">
      <c r="A392" s="247"/>
      <c r="B392" s="251"/>
      <c r="C392" s="252"/>
      <c r="D392" s="309" t="s">
        <v>854</v>
      </c>
      <c r="E392" s="223"/>
      <c r="F392" s="226" t="s">
        <v>855</v>
      </c>
      <c r="G392" s="225"/>
      <c r="H392" s="251"/>
      <c r="I392" s="297">
        <v>3</v>
      </c>
      <c r="J392" s="256">
        <v>980000000</v>
      </c>
      <c r="K392" s="188"/>
      <c r="L392" s="223"/>
      <c r="M392" s="248"/>
      <c r="N392" s="251"/>
      <c r="O392" s="312"/>
      <c r="P392" s="250"/>
      <c r="Q392" s="253"/>
    </row>
    <row r="393" spans="1:17" s="264" customFormat="1" ht="19.5" customHeight="1" x14ac:dyDescent="0.45">
      <c r="A393" s="247"/>
      <c r="B393" s="251"/>
      <c r="C393" s="252"/>
      <c r="D393" s="309"/>
      <c r="E393" s="223"/>
      <c r="F393" s="226" t="s">
        <v>856</v>
      </c>
      <c r="G393" s="225"/>
      <c r="H393" s="253"/>
      <c r="I393" s="317"/>
      <c r="J393" s="318"/>
      <c r="K393" s="188"/>
      <c r="L393" s="223"/>
      <c r="M393" s="248"/>
      <c r="N393" s="251"/>
      <c r="O393" s="312"/>
      <c r="P393" s="250"/>
      <c r="Q393" s="303"/>
    </row>
    <row r="394" spans="1:17" ht="19.5" customHeight="1" x14ac:dyDescent="0.45">
      <c r="A394" s="247"/>
      <c r="B394" s="251"/>
      <c r="C394" s="252"/>
      <c r="D394" s="309"/>
      <c r="E394" s="223"/>
      <c r="F394" s="226" t="s">
        <v>857</v>
      </c>
      <c r="G394" s="225"/>
      <c r="H394" s="251"/>
      <c r="I394" s="317"/>
      <c r="J394" s="318"/>
      <c r="K394" s="188"/>
      <c r="L394" s="223"/>
      <c r="M394" s="248"/>
      <c r="N394" s="251"/>
      <c r="O394" s="312"/>
      <c r="P394" s="250"/>
      <c r="Q394" s="303"/>
    </row>
    <row r="395" spans="1:17" ht="19.5" customHeight="1" x14ac:dyDescent="0.45">
      <c r="A395" s="247"/>
      <c r="B395" s="251"/>
      <c r="C395" s="252"/>
      <c r="D395" s="309"/>
      <c r="E395" s="223"/>
      <c r="F395" s="226" t="s">
        <v>858</v>
      </c>
      <c r="G395" s="225"/>
      <c r="H395" s="247"/>
      <c r="I395" s="255"/>
      <c r="J395" s="318"/>
      <c r="K395" s="188"/>
      <c r="L395" s="223"/>
      <c r="M395" s="248"/>
      <c r="N395" s="251"/>
      <c r="O395" s="312"/>
      <c r="P395" s="250"/>
      <c r="Q395" s="303"/>
    </row>
    <row r="396" spans="1:17" ht="19.5" customHeight="1" x14ac:dyDescent="0.45">
      <c r="A396" s="247"/>
      <c r="B396" s="251"/>
      <c r="C396" s="252"/>
      <c r="D396" s="309"/>
      <c r="E396" s="223"/>
      <c r="F396" s="226" t="s">
        <v>859</v>
      </c>
      <c r="G396" s="225"/>
      <c r="H396" s="247"/>
      <c r="I396" s="255"/>
      <c r="J396" s="318"/>
      <c r="K396" s="188"/>
      <c r="L396" s="223"/>
      <c r="M396" s="248"/>
      <c r="N396" s="251"/>
      <c r="O396" s="312"/>
      <c r="P396" s="250"/>
      <c r="Q396" s="303"/>
    </row>
    <row r="397" spans="1:17" ht="19.5" customHeight="1" x14ac:dyDescent="0.45">
      <c r="A397" s="247"/>
      <c r="B397" s="251"/>
      <c r="C397" s="252"/>
      <c r="D397" s="309"/>
      <c r="E397" s="223"/>
      <c r="F397" s="226" t="s">
        <v>860</v>
      </c>
      <c r="G397" s="225"/>
      <c r="H397" s="247"/>
      <c r="I397" s="255"/>
      <c r="J397" s="318"/>
      <c r="K397" s="188"/>
      <c r="L397" s="223"/>
      <c r="M397" s="248"/>
      <c r="N397" s="251"/>
      <c r="O397" s="312"/>
      <c r="P397" s="250"/>
      <c r="Q397" s="303"/>
    </row>
    <row r="398" spans="1:17" ht="21" customHeight="1" x14ac:dyDescent="0.45">
      <c r="A398" s="230"/>
      <c r="B398" s="283"/>
      <c r="C398" s="321"/>
      <c r="D398" s="410"/>
      <c r="E398" s="233"/>
      <c r="F398" s="238"/>
      <c r="G398" s="235"/>
      <c r="H398" s="230"/>
      <c r="I398" s="322"/>
      <c r="J398" s="323"/>
      <c r="K398" s="292"/>
      <c r="L398" s="233"/>
      <c r="M398" s="239"/>
      <c r="N398" s="283"/>
      <c r="O398" s="411"/>
      <c r="P398" s="325"/>
      <c r="Q398" s="335"/>
    </row>
    <row r="399" spans="1:17" s="264" customFormat="1" ht="19.5" customHeight="1" x14ac:dyDescent="0.45">
      <c r="A399" s="247">
        <v>8</v>
      </c>
      <c r="B399" s="251">
        <v>3901</v>
      </c>
      <c r="C399" s="253" t="s">
        <v>277</v>
      </c>
      <c r="D399" s="309" t="s">
        <v>861</v>
      </c>
      <c r="E399" s="281" t="s">
        <v>582</v>
      </c>
      <c r="F399" s="398" t="s">
        <v>862</v>
      </c>
      <c r="G399" s="225">
        <v>11.5</v>
      </c>
      <c r="H399" s="278" t="s">
        <v>863</v>
      </c>
      <c r="I399" s="276">
        <v>1</v>
      </c>
      <c r="J399" s="310">
        <v>1172081700</v>
      </c>
      <c r="K399" s="188" t="s">
        <v>864</v>
      </c>
      <c r="L399" s="278">
        <v>241964</v>
      </c>
      <c r="M399" s="278">
        <v>242893</v>
      </c>
      <c r="N399" s="251">
        <v>930</v>
      </c>
      <c r="O399" s="313">
        <v>2.8119999999999998</v>
      </c>
      <c r="P399" s="314">
        <v>33.950000000000003</v>
      </c>
      <c r="Q399" s="303">
        <v>2562</v>
      </c>
    </row>
    <row r="400" spans="1:17" s="264" customFormat="1" ht="19.5" customHeight="1" x14ac:dyDescent="0.45">
      <c r="A400" s="247"/>
      <c r="B400" s="251"/>
      <c r="C400" s="253"/>
      <c r="D400" s="309" t="s">
        <v>865</v>
      </c>
      <c r="E400" s="247" t="s">
        <v>866</v>
      </c>
      <c r="F400" s="398" t="s">
        <v>867</v>
      </c>
      <c r="G400" s="225"/>
      <c r="H400" s="278">
        <v>241963</v>
      </c>
      <c r="I400" s="297">
        <v>2</v>
      </c>
      <c r="J400" s="256">
        <v>1176790429.3499999</v>
      </c>
      <c r="K400" s="188" t="s">
        <v>829</v>
      </c>
      <c r="L400" s="223"/>
      <c r="M400" s="248"/>
      <c r="N400" s="251"/>
      <c r="O400" s="315">
        <v>1.198</v>
      </c>
      <c r="P400" s="316">
        <v>24.393999999999998</v>
      </c>
      <c r="Q400" s="253" t="s">
        <v>401</v>
      </c>
    </row>
    <row r="401" spans="1:17" ht="19.5" customHeight="1" x14ac:dyDescent="0.45">
      <c r="A401" s="247"/>
      <c r="B401" s="251"/>
      <c r="C401" s="253"/>
      <c r="D401" s="309" t="s">
        <v>868</v>
      </c>
      <c r="E401" s="223"/>
      <c r="F401" s="226"/>
      <c r="G401" s="225"/>
      <c r="H401" s="247"/>
      <c r="I401" s="297">
        <v>3</v>
      </c>
      <c r="J401" s="256">
        <v>1230000000</v>
      </c>
      <c r="K401" s="188"/>
      <c r="L401" s="223"/>
      <c r="M401" s="248"/>
      <c r="N401" s="251"/>
      <c r="O401" s="312"/>
      <c r="P401" s="250"/>
      <c r="Q401" s="253" t="s">
        <v>869</v>
      </c>
    </row>
    <row r="402" spans="1:17" ht="19.5" customHeight="1" x14ac:dyDescent="0.45">
      <c r="A402" s="247"/>
      <c r="B402" s="251"/>
      <c r="C402" s="253"/>
      <c r="D402" s="309" t="s">
        <v>870</v>
      </c>
      <c r="E402" s="223"/>
      <c r="F402" s="226"/>
      <c r="G402" s="225"/>
      <c r="H402" s="251"/>
      <c r="I402" s="317"/>
      <c r="J402" s="318"/>
      <c r="K402" s="188"/>
      <c r="L402" s="223"/>
      <c r="M402" s="248"/>
      <c r="N402" s="251"/>
      <c r="O402" s="312"/>
      <c r="P402" s="250"/>
      <c r="Q402" s="303"/>
    </row>
    <row r="403" spans="1:17" ht="19.5" customHeight="1" x14ac:dyDescent="0.45">
      <c r="A403" s="247"/>
      <c r="B403" s="251"/>
      <c r="C403" s="253"/>
      <c r="D403" s="309" t="s">
        <v>871</v>
      </c>
      <c r="E403" s="223"/>
      <c r="F403" s="226"/>
      <c r="G403" s="225"/>
      <c r="H403" s="251"/>
      <c r="I403" s="317"/>
      <c r="J403" s="318"/>
      <c r="K403" s="188"/>
      <c r="L403" s="223"/>
      <c r="M403" s="248"/>
      <c r="N403" s="251"/>
      <c r="O403" s="312"/>
      <c r="P403" s="250"/>
      <c r="Q403" s="303"/>
    </row>
    <row r="404" spans="1:17" ht="21.75" customHeight="1" x14ac:dyDescent="0.45">
      <c r="A404" s="247"/>
      <c r="B404" s="251"/>
      <c r="C404" s="253"/>
      <c r="D404" s="309"/>
      <c r="E404" s="216"/>
      <c r="F404" s="226"/>
      <c r="G404" s="225"/>
      <c r="H404" s="251"/>
      <c r="I404" s="317"/>
      <c r="J404" s="318"/>
      <c r="K404" s="188"/>
      <c r="L404" s="223"/>
      <c r="M404" s="248"/>
      <c r="N404" s="251"/>
      <c r="O404" s="312"/>
      <c r="P404" s="250"/>
      <c r="Q404" s="303"/>
    </row>
    <row r="405" spans="1:17" ht="19.5" customHeight="1" x14ac:dyDescent="0.45">
      <c r="A405" s="247">
        <v>9</v>
      </c>
      <c r="B405" s="251">
        <v>3901</v>
      </c>
      <c r="C405" s="253" t="s">
        <v>277</v>
      </c>
      <c r="D405" s="253" t="s">
        <v>861</v>
      </c>
      <c r="E405" s="281" t="s">
        <v>582</v>
      </c>
      <c r="F405" s="398" t="s">
        <v>872</v>
      </c>
      <c r="G405" s="274">
        <v>12.759</v>
      </c>
      <c r="H405" s="278" t="s">
        <v>873</v>
      </c>
      <c r="I405" s="276">
        <v>1</v>
      </c>
      <c r="J405" s="310">
        <v>1265406463</v>
      </c>
      <c r="K405" s="226" t="s">
        <v>874</v>
      </c>
      <c r="L405" s="278">
        <v>242027</v>
      </c>
      <c r="M405" s="278">
        <v>243106</v>
      </c>
      <c r="N405" s="299">
        <v>1080</v>
      </c>
      <c r="O405" s="314">
        <v>5.53</v>
      </c>
      <c r="P405" s="314">
        <v>30.007999999999999</v>
      </c>
      <c r="Q405" s="303">
        <v>2562</v>
      </c>
    </row>
    <row r="406" spans="1:17" s="264" customFormat="1" ht="19.5" customHeight="1" x14ac:dyDescent="0.45">
      <c r="A406" s="247"/>
      <c r="B406" s="251"/>
      <c r="C406" s="253"/>
      <c r="D406" s="309" t="s">
        <v>865</v>
      </c>
      <c r="E406" s="247" t="s">
        <v>875</v>
      </c>
      <c r="F406" s="398" t="s">
        <v>876</v>
      </c>
      <c r="G406" s="225"/>
      <c r="H406" s="278">
        <v>242026</v>
      </c>
      <c r="I406" s="297">
        <v>2</v>
      </c>
      <c r="J406" s="256">
        <v>1269881956.6300001</v>
      </c>
      <c r="K406" s="188" t="s">
        <v>287</v>
      </c>
      <c r="L406" s="223"/>
      <c r="M406" s="248"/>
      <c r="N406" s="251"/>
      <c r="O406" s="315">
        <v>4.99</v>
      </c>
      <c r="P406" s="316">
        <v>29.291</v>
      </c>
      <c r="Q406" s="253" t="s">
        <v>401</v>
      </c>
    </row>
    <row r="407" spans="1:17" ht="19.5" customHeight="1" x14ac:dyDescent="0.45">
      <c r="A407" s="247"/>
      <c r="B407" s="251"/>
      <c r="C407" s="253"/>
      <c r="D407" s="309" t="s">
        <v>877</v>
      </c>
      <c r="E407" s="223"/>
      <c r="F407" s="226"/>
      <c r="G407" s="225"/>
      <c r="H407" s="247"/>
      <c r="I407" s="297">
        <v>3</v>
      </c>
      <c r="J407" s="256">
        <v>1270000000</v>
      </c>
      <c r="K407" s="188"/>
      <c r="L407" s="223"/>
      <c r="M407" s="248"/>
      <c r="N407" s="251"/>
      <c r="O407" s="312"/>
      <c r="P407" s="250"/>
      <c r="Q407" s="253"/>
    </row>
    <row r="408" spans="1:17" ht="19.5" customHeight="1" x14ac:dyDescent="0.45">
      <c r="A408" s="247"/>
      <c r="B408" s="251"/>
      <c r="C408" s="253"/>
      <c r="D408" s="309" t="s">
        <v>870</v>
      </c>
      <c r="E408" s="223"/>
      <c r="F408" s="226"/>
      <c r="G408" s="225"/>
      <c r="H408" s="251"/>
      <c r="I408" s="317"/>
      <c r="J408" s="318"/>
      <c r="K408" s="188"/>
      <c r="L408" s="223"/>
      <c r="M408" s="248"/>
      <c r="N408" s="251"/>
      <c r="O408" s="312"/>
      <c r="P408" s="250"/>
      <c r="Q408" s="303"/>
    </row>
    <row r="409" spans="1:17" ht="19.5" customHeight="1" x14ac:dyDescent="0.45">
      <c r="A409" s="247"/>
      <c r="B409" s="251"/>
      <c r="C409" s="253"/>
      <c r="D409" s="309" t="s">
        <v>878</v>
      </c>
      <c r="E409" s="223"/>
      <c r="F409" s="226"/>
      <c r="G409" s="225"/>
      <c r="H409" s="251"/>
      <c r="I409" s="317"/>
      <c r="J409" s="318"/>
      <c r="K409" s="188"/>
      <c r="L409" s="223"/>
      <c r="M409" s="248"/>
      <c r="N409" s="251"/>
      <c r="O409" s="312"/>
      <c r="P409" s="250"/>
      <c r="Q409" s="303"/>
    </row>
    <row r="410" spans="1:17" ht="21.75" customHeight="1" x14ac:dyDescent="0.45">
      <c r="A410" s="247"/>
      <c r="B410" s="251"/>
      <c r="C410" s="253"/>
      <c r="D410" s="309"/>
      <c r="E410" s="223"/>
      <c r="F410" s="226"/>
      <c r="G410" s="225"/>
      <c r="H410" s="247"/>
      <c r="I410" s="255"/>
      <c r="J410" s="318"/>
      <c r="K410" s="188"/>
      <c r="L410" s="223"/>
      <c r="M410" s="248"/>
      <c r="N410" s="251"/>
      <c r="O410" s="312"/>
      <c r="P410" s="250"/>
      <c r="Q410" s="303"/>
    </row>
    <row r="411" spans="1:17" ht="18.75" x14ac:dyDescent="0.45">
      <c r="A411" s="247">
        <v>10</v>
      </c>
      <c r="B411" s="251">
        <v>3902</v>
      </c>
      <c r="C411" s="253" t="s">
        <v>277</v>
      </c>
      <c r="D411" s="309" t="s">
        <v>861</v>
      </c>
      <c r="E411" s="281" t="s">
        <v>582</v>
      </c>
      <c r="F411" s="398" t="s">
        <v>879</v>
      </c>
      <c r="G411" s="225">
        <v>11.5</v>
      </c>
      <c r="H411" s="278" t="s">
        <v>880</v>
      </c>
      <c r="I411" s="276">
        <v>1</v>
      </c>
      <c r="J411" s="310">
        <v>1174452350</v>
      </c>
      <c r="K411" s="188" t="s">
        <v>881</v>
      </c>
      <c r="L411" s="278">
        <v>241977</v>
      </c>
      <c r="M411" s="278">
        <v>242876</v>
      </c>
      <c r="N411" s="251">
        <v>900</v>
      </c>
      <c r="O411" s="313">
        <v>6.9</v>
      </c>
      <c r="P411" s="314">
        <v>34.798000000000002</v>
      </c>
      <c r="Q411" s="303">
        <v>2562</v>
      </c>
    </row>
    <row r="412" spans="1:17" ht="18.95" customHeight="1" x14ac:dyDescent="0.45">
      <c r="A412" s="247"/>
      <c r="B412" s="251"/>
      <c r="C412" s="253"/>
      <c r="D412" s="309" t="s">
        <v>865</v>
      </c>
      <c r="E412" s="247" t="s">
        <v>866</v>
      </c>
      <c r="F412" s="398" t="s">
        <v>882</v>
      </c>
      <c r="G412" s="225"/>
      <c r="H412" s="278">
        <v>241976</v>
      </c>
      <c r="I412" s="297">
        <v>2</v>
      </c>
      <c r="J412" s="256">
        <v>1180354124.5999999</v>
      </c>
      <c r="K412" s="188" t="s">
        <v>883</v>
      </c>
      <c r="L412" s="223"/>
      <c r="M412" s="248"/>
      <c r="N412" s="251"/>
      <c r="O412" s="315">
        <v>2.31</v>
      </c>
      <c r="P412" s="316">
        <v>26.233000000000001</v>
      </c>
      <c r="Q412" s="253" t="s">
        <v>401</v>
      </c>
    </row>
    <row r="413" spans="1:17" s="264" customFormat="1" ht="19.5" customHeight="1" x14ac:dyDescent="0.45">
      <c r="A413" s="247"/>
      <c r="B413" s="251"/>
      <c r="C413" s="253"/>
      <c r="D413" s="309" t="s">
        <v>884</v>
      </c>
      <c r="E413" s="223"/>
      <c r="F413" s="226"/>
      <c r="G413" s="225"/>
      <c r="H413" s="247"/>
      <c r="I413" s="297">
        <v>3</v>
      </c>
      <c r="J413" s="256">
        <v>1230000000</v>
      </c>
      <c r="K413" s="188"/>
      <c r="L413" s="223"/>
      <c r="M413" s="248"/>
      <c r="N413" s="251"/>
      <c r="O413" s="312"/>
      <c r="P413" s="250"/>
      <c r="Q413" s="253" t="s">
        <v>885</v>
      </c>
    </row>
    <row r="414" spans="1:17" s="264" customFormat="1" ht="19.5" customHeight="1" x14ac:dyDescent="0.45">
      <c r="A414" s="247"/>
      <c r="B414" s="251"/>
      <c r="C414" s="253"/>
      <c r="D414" s="309" t="s">
        <v>375</v>
      </c>
      <c r="E414" s="223"/>
      <c r="F414" s="226"/>
      <c r="G414" s="225"/>
      <c r="H414" s="251"/>
      <c r="I414" s="317"/>
      <c r="J414" s="318"/>
      <c r="K414" s="188"/>
      <c r="L414" s="223"/>
      <c r="M414" s="248"/>
      <c r="N414" s="251"/>
      <c r="O414" s="312"/>
      <c r="P414" s="250"/>
      <c r="Q414" s="303"/>
    </row>
    <row r="415" spans="1:17" s="264" customFormat="1" ht="19.5" customHeight="1" x14ac:dyDescent="0.45">
      <c r="A415" s="247"/>
      <c r="B415" s="251"/>
      <c r="C415" s="253"/>
      <c r="D415" s="309" t="s">
        <v>886</v>
      </c>
      <c r="E415" s="223"/>
      <c r="F415" s="226"/>
      <c r="G415" s="225"/>
      <c r="H415" s="247"/>
      <c r="I415" s="255"/>
      <c r="J415" s="318"/>
      <c r="K415" s="188"/>
      <c r="L415" s="223"/>
      <c r="M415" s="248"/>
      <c r="N415" s="251"/>
      <c r="O415" s="312"/>
      <c r="P415" s="250"/>
      <c r="Q415" s="303"/>
    </row>
    <row r="416" spans="1:17" s="264" customFormat="1" ht="22.5" customHeight="1" x14ac:dyDescent="0.45">
      <c r="A416" s="247"/>
      <c r="B416" s="251"/>
      <c r="C416" s="253"/>
      <c r="D416" s="309"/>
      <c r="E416" s="216"/>
      <c r="F416" s="226"/>
      <c r="G416" s="225"/>
      <c r="H416" s="247"/>
      <c r="I416" s="255"/>
      <c r="J416" s="318"/>
      <c r="K416" s="188"/>
      <c r="L416" s="223"/>
      <c r="M416" s="248"/>
      <c r="N416" s="251"/>
      <c r="O416" s="312"/>
      <c r="P416" s="250"/>
      <c r="Q416" s="303"/>
    </row>
    <row r="417" spans="1:17" s="264" customFormat="1" ht="19.5" customHeight="1" x14ac:dyDescent="0.45">
      <c r="A417" s="247">
        <v>11</v>
      </c>
      <c r="B417" s="251">
        <v>3902</v>
      </c>
      <c r="C417" s="253" t="s">
        <v>277</v>
      </c>
      <c r="D417" s="309" t="s">
        <v>861</v>
      </c>
      <c r="E417" s="281" t="s">
        <v>582</v>
      </c>
      <c r="F417" s="398" t="s">
        <v>872</v>
      </c>
      <c r="G417" s="225">
        <v>12.759</v>
      </c>
      <c r="H417" s="278" t="s">
        <v>887</v>
      </c>
      <c r="I417" s="276">
        <v>1</v>
      </c>
      <c r="J417" s="310">
        <v>1090220000</v>
      </c>
      <c r="K417" s="188" t="s">
        <v>888</v>
      </c>
      <c r="L417" s="278">
        <v>241970</v>
      </c>
      <c r="M417" s="278">
        <v>243049</v>
      </c>
      <c r="N417" s="299">
        <v>1080</v>
      </c>
      <c r="O417" s="313">
        <v>0.81399999999999995</v>
      </c>
      <c r="P417" s="314">
        <v>16.097999999999999</v>
      </c>
      <c r="Q417" s="303">
        <v>2562</v>
      </c>
    </row>
    <row r="418" spans="1:17" s="264" customFormat="1" ht="19.5" customHeight="1" x14ac:dyDescent="0.45">
      <c r="A418" s="247"/>
      <c r="B418" s="251"/>
      <c r="C418" s="253"/>
      <c r="D418" s="309" t="s">
        <v>865</v>
      </c>
      <c r="E418" s="247" t="s">
        <v>875</v>
      </c>
      <c r="F418" s="398" t="s">
        <v>889</v>
      </c>
      <c r="G418" s="225"/>
      <c r="H418" s="278">
        <v>241969</v>
      </c>
      <c r="I418" s="297">
        <v>2</v>
      </c>
      <c r="J418" s="256">
        <v>1095944254.9300001</v>
      </c>
      <c r="K418" s="188" t="s">
        <v>890</v>
      </c>
      <c r="L418" s="223"/>
      <c r="M418" s="248"/>
      <c r="N418" s="251"/>
      <c r="O418" s="315">
        <v>3.08</v>
      </c>
      <c r="P418" s="316">
        <v>15.5</v>
      </c>
      <c r="Q418" s="253"/>
    </row>
    <row r="419" spans="1:17" s="264" customFormat="1" ht="19.5" customHeight="1" x14ac:dyDescent="0.45">
      <c r="A419" s="247"/>
      <c r="B419" s="251"/>
      <c r="C419" s="252"/>
      <c r="D419" s="309" t="s">
        <v>891</v>
      </c>
      <c r="E419" s="223"/>
      <c r="F419" s="226"/>
      <c r="G419" s="225"/>
      <c r="H419" s="247"/>
      <c r="I419" s="297">
        <v>3</v>
      </c>
      <c r="J419" s="256">
        <v>1270000000</v>
      </c>
      <c r="K419" s="188"/>
      <c r="L419" s="223"/>
      <c r="M419" s="248"/>
      <c r="N419" s="251"/>
      <c r="O419" s="312"/>
      <c r="P419" s="250"/>
      <c r="Q419" s="268"/>
    </row>
    <row r="420" spans="1:17" s="264" customFormat="1" ht="19.5" customHeight="1" x14ac:dyDescent="0.45">
      <c r="A420" s="247"/>
      <c r="B420" s="251"/>
      <c r="C420" s="252"/>
      <c r="D420" s="309" t="s">
        <v>375</v>
      </c>
      <c r="E420" s="223"/>
      <c r="F420" s="226"/>
      <c r="G420" s="225"/>
      <c r="H420" s="251"/>
      <c r="I420" s="317"/>
      <c r="J420" s="266"/>
      <c r="K420" s="188"/>
      <c r="L420" s="223"/>
      <c r="M420" s="248"/>
      <c r="N420" s="251"/>
      <c r="O420" s="312"/>
      <c r="P420" s="250"/>
      <c r="Q420" s="268"/>
    </row>
    <row r="421" spans="1:17" s="264" customFormat="1" ht="19.5" customHeight="1" x14ac:dyDescent="0.45">
      <c r="A421" s="247"/>
      <c r="B421" s="251"/>
      <c r="C421" s="252"/>
      <c r="D421" s="309" t="s">
        <v>892</v>
      </c>
      <c r="E421" s="223"/>
      <c r="F421" s="226"/>
      <c r="G421" s="225"/>
      <c r="H421" s="251"/>
      <c r="I421" s="317"/>
      <c r="J421" s="266"/>
      <c r="K421" s="188"/>
      <c r="L421" s="223"/>
      <c r="M421" s="248"/>
      <c r="N421" s="251"/>
      <c r="O421" s="312"/>
      <c r="P421" s="250"/>
      <c r="Q421" s="268"/>
    </row>
    <row r="422" spans="1:17" s="264" customFormat="1" ht="19.5" customHeight="1" x14ac:dyDescent="0.45">
      <c r="A422" s="247"/>
      <c r="B422" s="251"/>
      <c r="C422" s="252"/>
      <c r="D422" s="309"/>
      <c r="E422" s="216"/>
      <c r="F422" s="226"/>
      <c r="G422" s="225"/>
      <c r="H422" s="251"/>
      <c r="I422" s="317"/>
      <c r="J422" s="266"/>
      <c r="K422" s="188"/>
      <c r="L422" s="223"/>
      <c r="M422" s="248"/>
      <c r="N422" s="251"/>
      <c r="O422" s="312"/>
      <c r="P422" s="250"/>
      <c r="Q422" s="268"/>
    </row>
    <row r="423" spans="1:17" s="264" customFormat="1" ht="21.75" customHeight="1" x14ac:dyDescent="0.45">
      <c r="A423" s="247"/>
      <c r="B423" s="251"/>
      <c r="C423" s="252"/>
      <c r="D423" s="309"/>
      <c r="E423" s="216"/>
      <c r="F423" s="226"/>
      <c r="G423" s="225"/>
      <c r="H423" s="251"/>
      <c r="I423" s="317"/>
      <c r="J423" s="266"/>
      <c r="K423" s="188"/>
      <c r="L423" s="223"/>
      <c r="M423" s="248"/>
      <c r="N423" s="251"/>
      <c r="O423" s="312"/>
      <c r="P423" s="250"/>
      <c r="Q423" s="268"/>
    </row>
    <row r="424" spans="1:17" s="264" customFormat="1" ht="19.5" customHeight="1" x14ac:dyDescent="0.45">
      <c r="A424" s="247">
        <v>12</v>
      </c>
      <c r="B424" s="251">
        <v>3423</v>
      </c>
      <c r="C424" s="253" t="s">
        <v>277</v>
      </c>
      <c r="D424" s="309" t="s">
        <v>125</v>
      </c>
      <c r="E424" s="281" t="s">
        <v>582</v>
      </c>
      <c r="F424" s="226" t="s">
        <v>893</v>
      </c>
      <c r="G424" s="225">
        <v>6.9370000000000003</v>
      </c>
      <c r="H424" s="251" t="s">
        <v>894</v>
      </c>
      <c r="I424" s="276">
        <v>1</v>
      </c>
      <c r="J424" s="296">
        <v>150099000</v>
      </c>
      <c r="K424" s="412" t="s">
        <v>895</v>
      </c>
      <c r="L424" s="278">
        <v>241851</v>
      </c>
      <c r="M424" s="278">
        <v>242509</v>
      </c>
      <c r="N424" s="251">
        <v>660</v>
      </c>
      <c r="O424" s="313">
        <v>5.0039999999999996</v>
      </c>
      <c r="P424" s="314">
        <v>77.608999999999995</v>
      </c>
      <c r="Q424" s="268">
        <v>2562</v>
      </c>
    </row>
    <row r="425" spans="1:17" s="264" customFormat="1" ht="19.5" customHeight="1" x14ac:dyDescent="0.45">
      <c r="A425" s="247"/>
      <c r="B425" s="251"/>
      <c r="C425" s="252"/>
      <c r="D425" s="309" t="s">
        <v>478</v>
      </c>
      <c r="E425" s="247" t="s">
        <v>823</v>
      </c>
      <c r="F425" s="226" t="s">
        <v>896</v>
      </c>
      <c r="G425" s="225"/>
      <c r="H425" s="278">
        <v>241850</v>
      </c>
      <c r="I425" s="317">
        <v>2</v>
      </c>
      <c r="J425" s="266">
        <v>299188777.69999999</v>
      </c>
      <c r="K425" s="188"/>
      <c r="L425" s="223"/>
      <c r="M425" s="248"/>
      <c r="N425" s="251"/>
      <c r="O425" s="315">
        <v>6.931</v>
      </c>
      <c r="P425" s="316">
        <v>84.491</v>
      </c>
      <c r="Q425" s="253"/>
    </row>
    <row r="426" spans="1:17" s="264" customFormat="1" ht="19.5" customHeight="1" x14ac:dyDescent="0.45">
      <c r="A426" s="247"/>
      <c r="B426" s="251"/>
      <c r="C426" s="252"/>
      <c r="D426" s="309" t="s">
        <v>897</v>
      </c>
      <c r="E426" s="223"/>
      <c r="F426" s="226"/>
      <c r="G426" s="225"/>
      <c r="H426" s="251"/>
      <c r="I426" s="317">
        <v>3</v>
      </c>
      <c r="J426" s="266">
        <v>300000000</v>
      </c>
      <c r="K426" s="188"/>
      <c r="L426" s="223"/>
      <c r="M426" s="248"/>
      <c r="N426" s="251"/>
      <c r="O426" s="312"/>
      <c r="P426" s="250"/>
      <c r="Q426" s="268"/>
    </row>
    <row r="427" spans="1:17" s="264" customFormat="1" ht="19.5" customHeight="1" x14ac:dyDescent="0.45">
      <c r="A427" s="247"/>
      <c r="B427" s="251"/>
      <c r="C427" s="252"/>
      <c r="D427" s="309"/>
      <c r="E427" s="223"/>
      <c r="F427" s="226"/>
      <c r="G427" s="225"/>
      <c r="H427" s="251"/>
      <c r="I427" s="317"/>
      <c r="J427" s="266"/>
      <c r="K427" s="188"/>
      <c r="L427" s="223"/>
      <c r="M427" s="248"/>
      <c r="N427" s="251"/>
      <c r="O427" s="312"/>
      <c r="P427" s="250"/>
      <c r="Q427" s="268"/>
    </row>
    <row r="428" spans="1:17" s="264" customFormat="1" ht="19.5" customHeight="1" x14ac:dyDescent="0.45">
      <c r="A428" s="230"/>
      <c r="B428" s="283"/>
      <c r="C428" s="321"/>
      <c r="D428" s="410"/>
      <c r="E428" s="233"/>
      <c r="F428" s="238"/>
      <c r="G428" s="235"/>
      <c r="H428" s="283"/>
      <c r="I428" s="334"/>
      <c r="J428" s="323"/>
      <c r="K428" s="292"/>
      <c r="L428" s="233"/>
      <c r="M428" s="239"/>
      <c r="N428" s="283"/>
      <c r="O428" s="411"/>
      <c r="P428" s="325"/>
      <c r="Q428" s="335"/>
    </row>
    <row r="429" spans="1:17" s="264" customFormat="1" ht="19.5" customHeight="1" x14ac:dyDescent="0.45">
      <c r="A429" s="247">
        <v>13</v>
      </c>
      <c r="B429" s="251" t="s">
        <v>898</v>
      </c>
      <c r="C429" s="253" t="s">
        <v>277</v>
      </c>
      <c r="D429" s="309" t="s">
        <v>127</v>
      </c>
      <c r="E429" s="281" t="s">
        <v>582</v>
      </c>
      <c r="F429" s="398" t="s">
        <v>899</v>
      </c>
      <c r="G429" s="225">
        <v>10.409000000000001</v>
      </c>
      <c r="H429" s="251" t="s">
        <v>900</v>
      </c>
      <c r="I429" s="327">
        <v>1</v>
      </c>
      <c r="J429" s="266">
        <v>1293366000</v>
      </c>
      <c r="K429" s="188" t="s">
        <v>901</v>
      </c>
      <c r="L429" s="278">
        <v>242066</v>
      </c>
      <c r="M429" s="278">
        <v>243085</v>
      </c>
      <c r="N429" s="299">
        <v>1020</v>
      </c>
      <c r="O429" s="313">
        <v>0.51400000000000001</v>
      </c>
      <c r="P429" s="314">
        <v>1.6479999999999999</v>
      </c>
      <c r="Q429" s="268">
        <v>2562</v>
      </c>
    </row>
    <row r="430" spans="1:17" s="264" customFormat="1" ht="19.5" customHeight="1" x14ac:dyDescent="0.45">
      <c r="A430" s="247"/>
      <c r="B430" s="251">
        <v>306</v>
      </c>
      <c r="C430" s="252"/>
      <c r="D430" s="309" t="s">
        <v>534</v>
      </c>
      <c r="E430" s="247" t="s">
        <v>902</v>
      </c>
      <c r="F430" s="398" t="s">
        <v>903</v>
      </c>
      <c r="G430" s="225"/>
      <c r="H430" s="278">
        <v>242065</v>
      </c>
      <c r="I430" s="297">
        <v>2</v>
      </c>
      <c r="J430" s="413">
        <v>1297506002.5</v>
      </c>
      <c r="K430" s="188" t="s">
        <v>829</v>
      </c>
      <c r="L430" s="223"/>
      <c r="M430" s="248"/>
      <c r="N430" s="251"/>
      <c r="O430" s="315">
        <v>1.4330000000000001</v>
      </c>
      <c r="P430" s="316">
        <v>3.4710000000000001</v>
      </c>
      <c r="Q430" s="253" t="s">
        <v>619</v>
      </c>
    </row>
    <row r="431" spans="1:17" s="264" customFormat="1" ht="19.5" customHeight="1" x14ac:dyDescent="0.45">
      <c r="A431" s="247"/>
      <c r="B431" s="251"/>
      <c r="C431" s="252"/>
      <c r="D431" s="309" t="s">
        <v>672</v>
      </c>
      <c r="E431" s="223"/>
      <c r="F431" s="398"/>
      <c r="G431" s="225"/>
      <c r="H431" s="251"/>
      <c r="I431" s="317">
        <v>3</v>
      </c>
      <c r="J431" s="266">
        <v>1700000000</v>
      </c>
      <c r="K431" s="188"/>
      <c r="L431" s="223"/>
      <c r="M431" s="248"/>
      <c r="N431" s="251"/>
      <c r="O431" s="312"/>
      <c r="P431" s="250"/>
      <c r="Q431" s="253" t="s">
        <v>904</v>
      </c>
    </row>
    <row r="432" spans="1:17" s="264" customFormat="1" ht="18" customHeight="1" x14ac:dyDescent="0.45">
      <c r="A432" s="247"/>
      <c r="B432" s="251"/>
      <c r="C432" s="252"/>
      <c r="E432" s="223"/>
      <c r="F432" s="398"/>
      <c r="G432" s="225"/>
      <c r="H432" s="251"/>
      <c r="I432" s="317"/>
      <c r="J432" s="266"/>
      <c r="K432" s="188"/>
      <c r="L432" s="223"/>
      <c r="M432" s="248"/>
      <c r="N432" s="251"/>
      <c r="O432" s="312"/>
      <c r="P432" s="250"/>
      <c r="Q432" s="268" t="s">
        <v>905</v>
      </c>
    </row>
    <row r="433" spans="1:17" ht="14.25" customHeight="1" x14ac:dyDescent="0.45">
      <c r="A433" s="247"/>
      <c r="B433" s="251"/>
      <c r="C433" s="189"/>
      <c r="D433" s="226"/>
      <c r="E433" s="267"/>
      <c r="F433" s="268"/>
      <c r="G433" s="274"/>
      <c r="H433" s="261"/>
      <c r="I433" s="276"/>
      <c r="J433" s="294"/>
      <c r="K433" s="298"/>
      <c r="L433" s="261"/>
      <c r="M433" s="261"/>
      <c r="N433" s="251"/>
      <c r="O433" s="279"/>
      <c r="P433" s="279"/>
      <c r="Q433" s="268"/>
    </row>
    <row r="434" spans="1:17" ht="18.600000000000001" customHeight="1" x14ac:dyDescent="0.45">
      <c r="A434" s="251">
        <v>14</v>
      </c>
      <c r="B434" s="251">
        <v>9</v>
      </c>
      <c r="C434" s="251" t="s">
        <v>277</v>
      </c>
      <c r="D434" s="226" t="s">
        <v>906</v>
      </c>
      <c r="E434" s="328"/>
      <c r="F434" s="253" t="s">
        <v>907</v>
      </c>
      <c r="G434" s="274">
        <v>6.5860000000000003</v>
      </c>
      <c r="H434" s="247"/>
      <c r="I434" s="276">
        <v>1</v>
      </c>
      <c r="J434" s="294"/>
      <c r="K434" s="298"/>
      <c r="L434" s="261"/>
      <c r="M434" s="261"/>
      <c r="N434" s="251"/>
      <c r="O434" s="279"/>
      <c r="P434" s="279"/>
      <c r="Q434" s="253" t="s">
        <v>908</v>
      </c>
    </row>
    <row r="435" spans="1:17" ht="19.5" customHeight="1" x14ac:dyDescent="0.45">
      <c r="A435" s="247"/>
      <c r="B435" s="251"/>
      <c r="C435" s="267"/>
      <c r="D435" s="226" t="s">
        <v>909</v>
      </c>
      <c r="E435" s="251"/>
      <c r="F435" s="253" t="s">
        <v>910</v>
      </c>
      <c r="G435" s="274"/>
      <c r="H435" s="257"/>
      <c r="I435" s="276">
        <v>2</v>
      </c>
      <c r="J435" s="294">
        <v>514285728.89999998</v>
      </c>
      <c r="K435" s="298"/>
      <c r="L435" s="261"/>
      <c r="M435" s="261"/>
      <c r="N435" s="251"/>
      <c r="O435" s="279"/>
      <c r="P435" s="279"/>
      <c r="Q435" s="268"/>
    </row>
    <row r="436" spans="1:17" ht="19.5" customHeight="1" x14ac:dyDescent="0.45">
      <c r="A436" s="247"/>
      <c r="B436" s="251"/>
      <c r="C436" s="251"/>
      <c r="D436" s="226" t="s">
        <v>911</v>
      </c>
      <c r="E436" s="267"/>
      <c r="F436" s="268"/>
      <c r="G436" s="274"/>
      <c r="H436" s="257"/>
      <c r="I436" s="276">
        <v>3</v>
      </c>
      <c r="J436" s="294">
        <v>525000000</v>
      </c>
      <c r="K436" s="298"/>
      <c r="L436" s="261"/>
      <c r="M436" s="261"/>
      <c r="N436" s="251"/>
      <c r="O436" s="279"/>
      <c r="P436" s="279"/>
      <c r="Q436" s="268"/>
    </row>
    <row r="437" spans="1:17" ht="19.5" customHeight="1" x14ac:dyDescent="0.45">
      <c r="A437" s="247"/>
      <c r="B437" s="251"/>
      <c r="C437" s="251"/>
      <c r="D437" s="226" t="s">
        <v>431</v>
      </c>
      <c r="E437" s="267"/>
      <c r="F437" s="268"/>
      <c r="G437" s="274"/>
      <c r="H437" s="261"/>
      <c r="I437" s="276"/>
      <c r="J437" s="294"/>
      <c r="K437" s="298"/>
      <c r="L437" s="261"/>
      <c r="M437" s="261"/>
      <c r="N437" s="251"/>
      <c r="O437" s="279"/>
      <c r="P437" s="279"/>
      <c r="Q437" s="268"/>
    </row>
    <row r="438" spans="1:17" ht="19.5" customHeight="1" x14ac:dyDescent="0.45">
      <c r="A438" s="247"/>
      <c r="B438" s="251"/>
      <c r="C438" s="251"/>
      <c r="D438" s="226" t="s">
        <v>912</v>
      </c>
      <c r="E438" s="267"/>
      <c r="F438" s="268"/>
      <c r="G438" s="274"/>
      <c r="H438" s="261"/>
      <c r="I438" s="276"/>
      <c r="J438" s="294"/>
      <c r="K438" s="298"/>
      <c r="L438" s="261"/>
      <c r="M438" s="261"/>
      <c r="N438" s="251"/>
      <c r="O438" s="279"/>
      <c r="P438" s="279"/>
      <c r="Q438" s="268"/>
    </row>
    <row r="439" spans="1:17" ht="18.75" customHeight="1" x14ac:dyDescent="0.45">
      <c r="A439" s="247"/>
      <c r="B439" s="251"/>
      <c r="C439" s="251"/>
      <c r="D439" s="226"/>
      <c r="E439" s="267"/>
      <c r="F439" s="268"/>
      <c r="G439" s="274"/>
      <c r="H439" s="261"/>
      <c r="I439" s="276"/>
      <c r="J439" s="294"/>
      <c r="K439" s="298"/>
      <c r="L439" s="261"/>
      <c r="M439" s="261"/>
      <c r="N439" s="251"/>
      <c r="O439" s="279"/>
      <c r="P439" s="279"/>
      <c r="Q439" s="268"/>
    </row>
    <row r="440" spans="1:17" s="264" customFormat="1" ht="19.5" customHeight="1" x14ac:dyDescent="0.45">
      <c r="A440" s="251">
        <v>15</v>
      </c>
      <c r="B440" s="251">
        <v>3901</v>
      </c>
      <c r="C440" s="251" t="s">
        <v>277</v>
      </c>
      <c r="D440" s="226" t="s">
        <v>913</v>
      </c>
      <c r="E440" s="328"/>
      <c r="F440" s="253" t="s">
        <v>914</v>
      </c>
      <c r="G440" s="274">
        <v>5.7119999999999997</v>
      </c>
      <c r="H440" s="247"/>
      <c r="I440" s="276">
        <v>1</v>
      </c>
      <c r="J440" s="294"/>
      <c r="K440" s="298"/>
      <c r="L440" s="261"/>
      <c r="M440" s="261"/>
      <c r="N440" s="251"/>
      <c r="O440" s="279"/>
      <c r="P440" s="279"/>
      <c r="Q440" s="268" t="s">
        <v>915</v>
      </c>
    </row>
    <row r="441" spans="1:17" s="264" customFormat="1" ht="19.5" customHeight="1" x14ac:dyDescent="0.45">
      <c r="A441" s="251"/>
      <c r="B441" s="251"/>
      <c r="C441" s="251"/>
      <c r="D441" s="226" t="s">
        <v>916</v>
      </c>
      <c r="E441" s="328"/>
      <c r="F441" s="253" t="s">
        <v>917</v>
      </c>
      <c r="G441" s="274"/>
      <c r="H441" s="247"/>
      <c r="I441" s="276">
        <v>2</v>
      </c>
      <c r="J441" s="294">
        <v>699609667.70000005</v>
      </c>
      <c r="K441" s="298"/>
      <c r="L441" s="261"/>
      <c r="M441" s="261"/>
      <c r="N441" s="251"/>
      <c r="O441" s="279"/>
      <c r="P441" s="279"/>
      <c r="Q441" s="268"/>
    </row>
    <row r="442" spans="1:17" s="264" customFormat="1" ht="19.5" customHeight="1" x14ac:dyDescent="0.45">
      <c r="A442" s="251"/>
      <c r="B442" s="251"/>
      <c r="C442" s="251"/>
      <c r="D442" s="226" t="s">
        <v>918</v>
      </c>
      <c r="E442" s="328"/>
      <c r="F442" s="253"/>
      <c r="G442" s="274"/>
      <c r="H442" s="247"/>
      <c r="I442" s="276">
        <v>3</v>
      </c>
      <c r="J442" s="294">
        <v>700000000</v>
      </c>
      <c r="K442" s="298"/>
      <c r="L442" s="261"/>
      <c r="M442" s="261"/>
      <c r="N442" s="251"/>
      <c r="O442" s="279"/>
      <c r="P442" s="279"/>
      <c r="Q442" s="268"/>
    </row>
    <row r="443" spans="1:17" s="264" customFormat="1" ht="19.5" customHeight="1" x14ac:dyDescent="0.45">
      <c r="A443" s="251"/>
      <c r="B443" s="251"/>
      <c r="C443" s="251"/>
      <c r="D443" s="226" t="s">
        <v>115</v>
      </c>
      <c r="E443" s="328"/>
      <c r="F443" s="253"/>
      <c r="G443" s="274"/>
      <c r="H443" s="247"/>
      <c r="I443" s="276"/>
      <c r="J443" s="294"/>
      <c r="K443" s="298"/>
      <c r="L443" s="261"/>
      <c r="M443" s="261"/>
      <c r="N443" s="251"/>
      <c r="O443" s="279"/>
      <c r="P443" s="279"/>
      <c r="Q443" s="268"/>
    </row>
    <row r="444" spans="1:17" s="264" customFormat="1" ht="19.5" customHeight="1" x14ac:dyDescent="0.45">
      <c r="A444" s="251"/>
      <c r="B444" s="251"/>
      <c r="C444" s="251"/>
      <c r="D444" s="226" t="s">
        <v>284</v>
      </c>
      <c r="E444" s="328"/>
      <c r="F444" s="253"/>
      <c r="G444" s="274"/>
      <c r="H444" s="247"/>
      <c r="I444" s="276"/>
      <c r="J444" s="294"/>
      <c r="K444" s="298"/>
      <c r="L444" s="261"/>
      <c r="M444" s="261"/>
      <c r="N444" s="251"/>
      <c r="O444" s="279"/>
      <c r="P444" s="279"/>
      <c r="Q444" s="268"/>
    </row>
    <row r="445" spans="1:17" s="264" customFormat="1" ht="18.75" x14ac:dyDescent="0.45">
      <c r="A445" s="251"/>
      <c r="B445" s="251"/>
      <c r="C445" s="251"/>
      <c r="D445" s="226" t="s">
        <v>919</v>
      </c>
      <c r="E445" s="328"/>
      <c r="F445" s="253"/>
      <c r="G445" s="274"/>
      <c r="H445" s="247"/>
      <c r="I445" s="276"/>
      <c r="J445" s="294"/>
      <c r="K445" s="298"/>
      <c r="L445" s="261"/>
      <c r="M445" s="261"/>
      <c r="N445" s="251"/>
      <c r="O445" s="279"/>
      <c r="P445" s="279"/>
      <c r="Q445" s="268"/>
    </row>
    <row r="446" spans="1:17" s="264" customFormat="1" ht="12" customHeight="1" x14ac:dyDescent="0.45">
      <c r="A446" s="251"/>
      <c r="B446" s="251"/>
      <c r="C446" s="251"/>
      <c r="D446" s="226"/>
      <c r="E446" s="328"/>
      <c r="F446" s="253"/>
      <c r="G446" s="274"/>
      <c r="H446" s="247"/>
      <c r="I446" s="276"/>
      <c r="J446" s="294"/>
      <c r="K446" s="226"/>
      <c r="L446" s="261"/>
      <c r="M446" s="261"/>
      <c r="N446" s="251"/>
      <c r="O446" s="279"/>
      <c r="P446" s="279"/>
      <c r="Q446" s="253"/>
    </row>
    <row r="447" spans="1:17" s="264" customFormat="1" ht="19.5" customHeight="1" x14ac:dyDescent="0.45">
      <c r="A447" s="251">
        <v>16</v>
      </c>
      <c r="B447" s="251">
        <v>3901</v>
      </c>
      <c r="C447" s="251" t="s">
        <v>277</v>
      </c>
      <c r="D447" s="226" t="s">
        <v>913</v>
      </c>
      <c r="E447" s="328"/>
      <c r="F447" s="253" t="s">
        <v>920</v>
      </c>
      <c r="G447" s="274">
        <v>5.6</v>
      </c>
      <c r="H447" s="251"/>
      <c r="I447" s="276">
        <v>1</v>
      </c>
      <c r="J447" s="294"/>
      <c r="K447" s="298"/>
      <c r="L447" s="257"/>
      <c r="M447" s="257"/>
      <c r="N447" s="251"/>
      <c r="O447" s="279"/>
      <c r="P447" s="279"/>
      <c r="Q447" s="268" t="s">
        <v>527</v>
      </c>
    </row>
    <row r="448" spans="1:17" s="264" customFormat="1" ht="19.5" customHeight="1" x14ac:dyDescent="0.45">
      <c r="A448" s="251"/>
      <c r="B448" s="251"/>
      <c r="C448" s="251"/>
      <c r="D448" s="226" t="s">
        <v>916</v>
      </c>
      <c r="E448" s="328"/>
      <c r="F448" s="253" t="s">
        <v>921</v>
      </c>
      <c r="G448" s="274"/>
      <c r="H448" s="247"/>
      <c r="I448" s="276">
        <v>2</v>
      </c>
      <c r="J448" s="294">
        <v>668458979.79999995</v>
      </c>
      <c r="K448" s="298"/>
      <c r="L448" s="261"/>
      <c r="M448" s="261"/>
      <c r="N448" s="251"/>
      <c r="O448" s="279"/>
      <c r="P448" s="279"/>
      <c r="Q448" s="268"/>
    </row>
    <row r="449" spans="1:17" s="264" customFormat="1" ht="19.5" customHeight="1" x14ac:dyDescent="0.45">
      <c r="A449" s="251"/>
      <c r="B449" s="251"/>
      <c r="C449" s="251"/>
      <c r="D449" s="226" t="s">
        <v>918</v>
      </c>
      <c r="E449" s="328"/>
      <c r="F449" s="253"/>
      <c r="G449" s="274"/>
      <c r="H449" s="247"/>
      <c r="I449" s="276">
        <v>3</v>
      </c>
      <c r="J449" s="294">
        <v>700000000</v>
      </c>
      <c r="K449" s="298"/>
      <c r="L449" s="261"/>
      <c r="M449" s="261"/>
      <c r="N449" s="251"/>
      <c r="O449" s="279"/>
      <c r="P449" s="279"/>
      <c r="Q449" s="268"/>
    </row>
    <row r="450" spans="1:17" s="264" customFormat="1" ht="19.5" customHeight="1" x14ac:dyDescent="0.45">
      <c r="A450" s="251"/>
      <c r="B450" s="251"/>
      <c r="C450" s="251"/>
      <c r="D450" s="226" t="s">
        <v>118</v>
      </c>
      <c r="E450" s="328"/>
      <c r="F450" s="253"/>
      <c r="G450" s="274"/>
      <c r="H450" s="247"/>
      <c r="I450" s="276"/>
      <c r="J450" s="294"/>
      <c r="K450" s="298"/>
      <c r="L450" s="261"/>
      <c r="M450" s="261"/>
      <c r="N450" s="251"/>
      <c r="O450" s="279"/>
      <c r="P450" s="279"/>
      <c r="Q450" s="268"/>
    </row>
    <row r="451" spans="1:17" s="264" customFormat="1" ht="19.5" customHeight="1" x14ac:dyDescent="0.45">
      <c r="A451" s="251"/>
      <c r="B451" s="251"/>
      <c r="C451" s="251"/>
      <c r="D451" s="226" t="s">
        <v>375</v>
      </c>
      <c r="E451" s="328"/>
      <c r="F451" s="253"/>
      <c r="G451" s="274"/>
      <c r="H451" s="247"/>
      <c r="I451" s="276"/>
      <c r="J451" s="294"/>
      <c r="K451" s="298"/>
      <c r="L451" s="261"/>
      <c r="M451" s="261"/>
      <c r="N451" s="251"/>
      <c r="O451" s="279"/>
      <c r="P451" s="279"/>
      <c r="Q451" s="268"/>
    </row>
    <row r="452" spans="1:17" s="264" customFormat="1" ht="18.75" customHeight="1" x14ac:dyDescent="0.45">
      <c r="A452" s="251"/>
      <c r="B452" s="251"/>
      <c r="C452" s="251"/>
      <c r="D452" s="226" t="s">
        <v>922</v>
      </c>
      <c r="E452" s="328"/>
      <c r="F452" s="253"/>
      <c r="G452" s="274"/>
      <c r="H452" s="247"/>
      <c r="I452" s="276"/>
      <c r="J452" s="294"/>
      <c r="K452" s="298"/>
      <c r="L452" s="261"/>
      <c r="M452" s="261"/>
      <c r="N452" s="251"/>
      <c r="O452" s="279"/>
      <c r="P452" s="279"/>
      <c r="Q452" s="268"/>
    </row>
    <row r="453" spans="1:17" s="264" customFormat="1" ht="11.25" customHeight="1" x14ac:dyDescent="0.45">
      <c r="A453" s="251"/>
      <c r="B453" s="251"/>
      <c r="C453" s="251"/>
      <c r="D453" s="226"/>
      <c r="E453" s="328"/>
      <c r="F453" s="253"/>
      <c r="G453" s="274"/>
      <c r="H453" s="247"/>
      <c r="I453" s="276"/>
      <c r="J453" s="294"/>
      <c r="K453" s="298"/>
      <c r="L453" s="261"/>
      <c r="M453" s="261"/>
      <c r="N453" s="251"/>
      <c r="O453" s="279"/>
      <c r="P453" s="279"/>
      <c r="Q453" s="268"/>
    </row>
    <row r="454" spans="1:17" s="264" customFormat="1" ht="19.5" customHeight="1" x14ac:dyDescent="0.45">
      <c r="A454" s="251">
        <v>17</v>
      </c>
      <c r="B454" s="251">
        <v>3902</v>
      </c>
      <c r="C454" s="251" t="s">
        <v>277</v>
      </c>
      <c r="D454" s="226" t="s">
        <v>913</v>
      </c>
      <c r="E454" s="328" t="s">
        <v>582</v>
      </c>
      <c r="F454" s="253" t="s">
        <v>914</v>
      </c>
      <c r="G454" s="274">
        <v>5.7119999999999997</v>
      </c>
      <c r="H454" s="247" t="s">
        <v>923</v>
      </c>
      <c r="I454" s="276">
        <v>1</v>
      </c>
      <c r="J454" s="294">
        <v>689702000</v>
      </c>
      <c r="K454" s="298" t="s">
        <v>924</v>
      </c>
      <c r="L454" s="261">
        <v>23252</v>
      </c>
      <c r="M454" s="261">
        <v>24092</v>
      </c>
      <c r="N454" s="251">
        <v>840</v>
      </c>
      <c r="O454" s="279"/>
      <c r="P454" s="279"/>
      <c r="Q454" s="268" t="s">
        <v>496</v>
      </c>
    </row>
    <row r="455" spans="1:17" s="264" customFormat="1" ht="19.5" customHeight="1" x14ac:dyDescent="0.45">
      <c r="A455" s="251"/>
      <c r="B455" s="251"/>
      <c r="C455" s="251"/>
      <c r="D455" s="226" t="s">
        <v>916</v>
      </c>
      <c r="E455" s="414" t="s">
        <v>925</v>
      </c>
      <c r="F455" s="253" t="s">
        <v>917</v>
      </c>
      <c r="G455" s="274"/>
      <c r="H455" s="278">
        <v>242397</v>
      </c>
      <c r="I455" s="276">
        <v>2</v>
      </c>
      <c r="J455" s="294">
        <v>699997639.64999998</v>
      </c>
      <c r="K455" s="298"/>
      <c r="L455" s="261"/>
      <c r="M455" s="261"/>
      <c r="N455" s="251"/>
      <c r="O455" s="279"/>
      <c r="P455" s="279"/>
      <c r="Q455" s="268"/>
    </row>
    <row r="456" spans="1:17" s="264" customFormat="1" ht="19.5" customHeight="1" x14ac:dyDescent="0.45">
      <c r="A456" s="251"/>
      <c r="B456" s="251"/>
      <c r="C456" s="251"/>
      <c r="D456" s="226" t="s">
        <v>918</v>
      </c>
      <c r="E456" s="328"/>
      <c r="F456" s="253"/>
      <c r="G456" s="274"/>
      <c r="H456" s="247"/>
      <c r="I456" s="276">
        <v>3</v>
      </c>
      <c r="J456" s="294">
        <v>700000000</v>
      </c>
      <c r="K456" s="298"/>
      <c r="L456" s="261"/>
      <c r="M456" s="261"/>
      <c r="N456" s="251"/>
      <c r="O456" s="279"/>
      <c r="P456" s="279"/>
      <c r="Q456" s="268"/>
    </row>
    <row r="457" spans="1:17" s="264" customFormat="1" ht="19.5" customHeight="1" x14ac:dyDescent="0.45">
      <c r="A457" s="251"/>
      <c r="B457" s="251"/>
      <c r="C457" s="251"/>
      <c r="D457" s="226" t="s">
        <v>121</v>
      </c>
      <c r="E457" s="328"/>
      <c r="F457" s="253"/>
      <c r="G457" s="274"/>
      <c r="H457" s="247"/>
      <c r="I457" s="276"/>
      <c r="J457" s="294"/>
      <c r="K457" s="298"/>
      <c r="L457" s="261"/>
      <c r="M457" s="261"/>
      <c r="N457" s="251"/>
      <c r="O457" s="279"/>
      <c r="P457" s="279"/>
      <c r="Q457" s="268"/>
    </row>
    <row r="458" spans="1:17" ht="18.95" customHeight="1" x14ac:dyDescent="0.45">
      <c r="A458" s="251"/>
      <c r="B458" s="251"/>
      <c r="C458" s="251"/>
      <c r="D458" s="226" t="s">
        <v>284</v>
      </c>
      <c r="E458" s="328"/>
      <c r="F458" s="253"/>
      <c r="G458" s="274"/>
      <c r="H458" s="247"/>
      <c r="I458" s="276"/>
      <c r="J458" s="294"/>
      <c r="K458" s="298"/>
      <c r="L458" s="261"/>
      <c r="M458" s="261"/>
      <c r="N458" s="251"/>
      <c r="O458" s="279"/>
      <c r="P458" s="279"/>
      <c r="Q458" s="268"/>
    </row>
    <row r="459" spans="1:17" ht="18.95" customHeight="1" x14ac:dyDescent="0.45">
      <c r="A459" s="283"/>
      <c r="B459" s="283"/>
      <c r="C459" s="283"/>
      <c r="D459" s="238" t="s">
        <v>926</v>
      </c>
      <c r="E459" s="336"/>
      <c r="F459" s="285"/>
      <c r="G459" s="286"/>
      <c r="H459" s="230"/>
      <c r="I459" s="288"/>
      <c r="J459" s="330"/>
      <c r="K459" s="331"/>
      <c r="L459" s="329"/>
      <c r="M459" s="329"/>
      <c r="N459" s="283"/>
      <c r="O459" s="291"/>
      <c r="P459" s="291"/>
      <c r="Q459" s="335"/>
    </row>
    <row r="460" spans="1:17" ht="18.95" customHeight="1" x14ac:dyDescent="0.45">
      <c r="A460" s="251">
        <v>18</v>
      </c>
      <c r="B460" s="251">
        <v>3902</v>
      </c>
      <c r="C460" s="251" t="s">
        <v>277</v>
      </c>
      <c r="D460" s="226" t="s">
        <v>913</v>
      </c>
      <c r="E460" s="328"/>
      <c r="F460" s="253" t="s">
        <v>920</v>
      </c>
      <c r="G460" s="274">
        <v>5.6</v>
      </c>
      <c r="H460" s="247"/>
      <c r="I460" s="276">
        <v>1</v>
      </c>
      <c r="J460" s="294"/>
      <c r="K460" s="298"/>
      <c r="L460" s="261"/>
      <c r="M460" s="261"/>
      <c r="N460" s="251"/>
      <c r="O460" s="279"/>
      <c r="P460" s="279"/>
      <c r="Q460" s="268" t="s">
        <v>527</v>
      </c>
    </row>
    <row r="461" spans="1:17" ht="18.95" customHeight="1" x14ac:dyDescent="0.45">
      <c r="A461" s="251"/>
      <c r="B461" s="251"/>
      <c r="C461" s="251"/>
      <c r="D461" s="226" t="s">
        <v>916</v>
      </c>
      <c r="E461" s="328"/>
      <c r="F461" s="253" t="s">
        <v>921</v>
      </c>
      <c r="G461" s="274"/>
      <c r="H461" s="247"/>
      <c r="I461" s="276">
        <v>2</v>
      </c>
      <c r="J461" s="294">
        <v>643187636.04999995</v>
      </c>
      <c r="K461" s="298"/>
      <c r="L461" s="261"/>
      <c r="M461" s="261"/>
      <c r="N461" s="251"/>
      <c r="O461" s="279"/>
      <c r="P461" s="279"/>
      <c r="Q461" s="268"/>
    </row>
    <row r="462" spans="1:17" ht="18.95" customHeight="1" x14ac:dyDescent="0.45">
      <c r="A462" s="251"/>
      <c r="B462" s="251"/>
      <c r="C462" s="251"/>
      <c r="D462" s="226" t="s">
        <v>918</v>
      </c>
      <c r="E462" s="328"/>
      <c r="F462" s="253"/>
      <c r="G462" s="274"/>
      <c r="H462" s="247"/>
      <c r="I462" s="276">
        <v>3</v>
      </c>
      <c r="J462" s="294">
        <v>700000000</v>
      </c>
      <c r="K462" s="298"/>
      <c r="L462" s="261"/>
      <c r="M462" s="261"/>
      <c r="N462" s="251"/>
      <c r="O462" s="279"/>
      <c r="P462" s="279"/>
      <c r="Q462" s="268"/>
    </row>
    <row r="463" spans="1:17" ht="18.95" customHeight="1" x14ac:dyDescent="0.45">
      <c r="A463" s="251"/>
      <c r="B463" s="251"/>
      <c r="C463" s="251"/>
      <c r="D463" s="226" t="s">
        <v>123</v>
      </c>
      <c r="E463" s="328"/>
      <c r="F463" s="253"/>
      <c r="G463" s="274"/>
      <c r="H463" s="247"/>
      <c r="I463" s="276"/>
      <c r="J463" s="294"/>
      <c r="K463" s="298"/>
      <c r="L463" s="261"/>
      <c r="M463" s="261"/>
      <c r="N463" s="251"/>
      <c r="O463" s="279"/>
      <c r="P463" s="279"/>
      <c r="Q463" s="268"/>
    </row>
    <row r="464" spans="1:17" ht="18.95" customHeight="1" x14ac:dyDescent="0.45">
      <c r="A464" s="251"/>
      <c r="B464" s="251"/>
      <c r="C464" s="251"/>
      <c r="D464" s="226" t="s">
        <v>375</v>
      </c>
      <c r="E464" s="328"/>
      <c r="F464" s="253"/>
      <c r="G464" s="274"/>
      <c r="H464" s="247"/>
      <c r="I464" s="276"/>
      <c r="J464" s="294"/>
      <c r="K464" s="298"/>
      <c r="L464" s="261"/>
      <c r="M464" s="261"/>
      <c r="N464" s="251"/>
      <c r="O464" s="279"/>
      <c r="P464" s="279"/>
      <c r="Q464" s="268"/>
    </row>
    <row r="465" spans="1:17" s="264" customFormat="1" ht="19.5" customHeight="1" x14ac:dyDescent="0.45">
      <c r="A465" s="251"/>
      <c r="B465" s="251"/>
      <c r="C465" s="251"/>
      <c r="D465" s="226" t="s">
        <v>886</v>
      </c>
      <c r="E465" s="328"/>
      <c r="F465" s="253"/>
      <c r="G465" s="274"/>
      <c r="H465" s="247"/>
      <c r="I465" s="276"/>
      <c r="J465" s="294"/>
      <c r="K465" s="298"/>
      <c r="L465" s="261"/>
      <c r="M465" s="261"/>
      <c r="N465" s="251"/>
      <c r="O465" s="279"/>
      <c r="P465" s="279"/>
      <c r="Q465" s="268"/>
    </row>
    <row r="466" spans="1:17" s="264" customFormat="1" ht="19.5" customHeight="1" x14ac:dyDescent="0.45">
      <c r="A466" s="251"/>
      <c r="B466" s="251"/>
      <c r="C466" s="251"/>
      <c r="D466" s="226"/>
      <c r="E466" s="328"/>
      <c r="F466" s="253"/>
      <c r="G466" s="274"/>
      <c r="H466" s="247"/>
      <c r="I466" s="276"/>
      <c r="J466" s="294"/>
      <c r="K466" s="298"/>
      <c r="L466" s="261"/>
      <c r="M466" s="261"/>
      <c r="N466" s="251"/>
      <c r="O466" s="279"/>
      <c r="P466" s="279"/>
      <c r="Q466" s="268"/>
    </row>
    <row r="467" spans="1:17" ht="18.95" customHeight="1" x14ac:dyDescent="0.45">
      <c r="A467" s="251">
        <v>19</v>
      </c>
      <c r="B467" s="251">
        <v>3902</v>
      </c>
      <c r="C467" s="251">
        <v>1</v>
      </c>
      <c r="D467" s="226" t="s">
        <v>913</v>
      </c>
      <c r="E467" s="328"/>
      <c r="F467" s="253" t="s">
        <v>662</v>
      </c>
      <c r="G467" s="274">
        <v>13.6</v>
      </c>
      <c r="H467" s="247"/>
      <c r="I467" s="276">
        <v>1</v>
      </c>
      <c r="J467" s="294"/>
      <c r="K467" s="298"/>
      <c r="L467" s="261"/>
      <c r="M467" s="261"/>
      <c r="N467" s="251"/>
      <c r="O467" s="279"/>
      <c r="P467" s="279"/>
      <c r="Q467" s="268" t="s">
        <v>527</v>
      </c>
    </row>
    <row r="468" spans="1:17" ht="18.95" customHeight="1" x14ac:dyDescent="0.45">
      <c r="A468" s="251"/>
      <c r="B468" s="251"/>
      <c r="C468" s="251"/>
      <c r="D468" s="226" t="s">
        <v>916</v>
      </c>
      <c r="E468" s="328"/>
      <c r="F468" s="253" t="s">
        <v>927</v>
      </c>
      <c r="G468" s="274"/>
      <c r="H468" s="247"/>
      <c r="I468" s="276">
        <v>2</v>
      </c>
      <c r="J468" s="294">
        <v>583057541.29999995</v>
      </c>
      <c r="K468" s="415"/>
      <c r="L468" s="261"/>
      <c r="M468" s="261"/>
      <c r="N468" s="251"/>
      <c r="O468" s="279"/>
      <c r="P468" s="279"/>
      <c r="Q468" s="268"/>
    </row>
    <row r="469" spans="1:17" ht="18.95" customHeight="1" x14ac:dyDescent="0.45">
      <c r="A469" s="251"/>
      <c r="B469" s="251"/>
      <c r="C469" s="251"/>
      <c r="D469" s="226" t="s">
        <v>918</v>
      </c>
      <c r="E469" s="328"/>
      <c r="F469" s="253"/>
      <c r="G469" s="274"/>
      <c r="H469" s="247"/>
      <c r="I469" s="276">
        <v>3</v>
      </c>
      <c r="J469" s="294">
        <v>600000000</v>
      </c>
      <c r="K469" s="298"/>
      <c r="L469" s="261"/>
      <c r="M469" s="261"/>
      <c r="N469" s="251"/>
      <c r="O469" s="279"/>
      <c r="P469" s="279"/>
      <c r="Q469" s="268"/>
    </row>
    <row r="470" spans="1:17" ht="18.95" customHeight="1" x14ac:dyDescent="0.45">
      <c r="A470" s="251"/>
      <c r="B470" s="251"/>
      <c r="C470" s="251"/>
      <c r="D470" s="226" t="s">
        <v>928</v>
      </c>
      <c r="E470" s="328"/>
      <c r="F470" s="298"/>
      <c r="G470" s="274"/>
      <c r="H470" s="247"/>
      <c r="I470" s="276"/>
      <c r="J470" s="294"/>
      <c r="K470" s="298"/>
      <c r="L470" s="261"/>
      <c r="M470" s="261"/>
      <c r="N470" s="251"/>
      <c r="O470" s="279"/>
      <c r="P470" s="279"/>
      <c r="Q470" s="268"/>
    </row>
    <row r="471" spans="1:17" ht="18.95" customHeight="1" x14ac:dyDescent="0.45">
      <c r="A471" s="251"/>
      <c r="B471" s="251"/>
      <c r="C471" s="251"/>
      <c r="D471" s="226" t="s">
        <v>375</v>
      </c>
      <c r="E471" s="328"/>
      <c r="F471" s="298"/>
      <c r="G471" s="274"/>
      <c r="H471" s="247"/>
      <c r="I471" s="276"/>
      <c r="J471" s="294"/>
      <c r="K471" s="298"/>
      <c r="L471" s="261"/>
      <c r="M471" s="261"/>
      <c r="N471" s="251"/>
      <c r="O471" s="279"/>
      <c r="P471" s="279"/>
      <c r="Q471" s="268"/>
    </row>
    <row r="472" spans="1:17" ht="18.95" customHeight="1" x14ac:dyDescent="0.45">
      <c r="A472" s="247"/>
      <c r="B472" s="247"/>
      <c r="C472" s="247"/>
      <c r="D472" s="246" t="s">
        <v>929</v>
      </c>
      <c r="E472" s="328"/>
      <c r="F472" s="298"/>
      <c r="G472" s="274"/>
      <c r="H472" s="247"/>
      <c r="I472" s="276"/>
      <c r="J472" s="294"/>
      <c r="K472" s="188"/>
      <c r="L472" s="261"/>
      <c r="M472" s="261"/>
      <c r="N472" s="251"/>
      <c r="O472" s="279"/>
      <c r="P472" s="279"/>
      <c r="Q472" s="268"/>
    </row>
    <row r="473" spans="1:17" s="264" customFormat="1" ht="21" customHeight="1" x14ac:dyDescent="0.45">
      <c r="A473" s="247"/>
      <c r="B473" s="247"/>
      <c r="C473" s="247"/>
      <c r="D473" s="273"/>
      <c r="E473" s="247"/>
      <c r="F473" s="253"/>
      <c r="G473" s="274"/>
      <c r="H473" s="278"/>
      <c r="I473" s="276"/>
      <c r="J473" s="294"/>
      <c r="K473" s="246"/>
      <c r="L473" s="251"/>
      <c r="M473" s="226"/>
      <c r="N473" s="251"/>
      <c r="O473" s="249"/>
      <c r="P473" s="249"/>
      <c r="Q473" s="285"/>
    </row>
    <row r="474" spans="1:17" s="264" customFormat="1" ht="19.5" customHeight="1" x14ac:dyDescent="0.45">
      <c r="A474" s="337"/>
      <c r="B474" s="338" t="s">
        <v>627</v>
      </c>
      <c r="C474" s="339"/>
      <c r="D474" s="340"/>
      <c r="E474" s="339">
        <v>14</v>
      </c>
      <c r="F474" s="342" t="s">
        <v>15</v>
      </c>
      <c r="G474" s="381">
        <f>G357+G364+G369+G390+G399+G411+G417+G424+G405+G429+G454</f>
        <v>104.851</v>
      </c>
      <c r="H474" s="344"/>
      <c r="I474" s="345">
        <v>1</v>
      </c>
      <c r="J474" s="383">
        <f>J424+J417+J411+J399+J390+J386+J381+J376+J369+J364+J357+J405+J429+J454</f>
        <v>11700422076</v>
      </c>
      <c r="K474" s="347"/>
      <c r="L474" s="348"/>
      <c r="M474" s="349"/>
      <c r="N474" s="339"/>
      <c r="O474" s="350"/>
      <c r="P474" s="350"/>
      <c r="Q474" s="351"/>
    </row>
    <row r="475" spans="1:17" s="264" customFormat="1" ht="19.5" customHeight="1" x14ac:dyDescent="0.45">
      <c r="A475" s="337"/>
      <c r="B475" s="338" t="s">
        <v>628</v>
      </c>
      <c r="C475" s="339"/>
      <c r="D475" s="340"/>
      <c r="E475" s="339">
        <v>5</v>
      </c>
      <c r="F475" s="342" t="s">
        <v>15</v>
      </c>
      <c r="G475" s="381">
        <f>G467+G440+G460+G447+G434</f>
        <v>37.097999999999999</v>
      </c>
      <c r="H475" s="337"/>
      <c r="I475" s="297">
        <v>3</v>
      </c>
      <c r="J475" s="383">
        <f>J469+J442+J462+J449+J436</f>
        <v>3225000000</v>
      </c>
      <c r="K475" s="347"/>
      <c r="L475" s="339"/>
      <c r="M475" s="349"/>
      <c r="N475" s="339"/>
      <c r="O475" s="416"/>
      <c r="P475" s="416"/>
      <c r="Q475" s="351"/>
    </row>
    <row r="476" spans="1:17" ht="18.95" customHeight="1" x14ac:dyDescent="0.45">
      <c r="A476" s="337"/>
      <c r="B476" s="338" t="s">
        <v>629</v>
      </c>
      <c r="C476" s="339"/>
      <c r="D476" s="340"/>
      <c r="E476" s="353">
        <v>0</v>
      </c>
      <c r="F476" s="342" t="s">
        <v>15</v>
      </c>
      <c r="G476" s="353">
        <v>0</v>
      </c>
      <c r="H476" s="337"/>
      <c r="I476" s="345">
        <v>1</v>
      </c>
      <c r="J476" s="353">
        <v>0</v>
      </c>
      <c r="K476" s="347"/>
      <c r="L476" s="339"/>
      <c r="M476" s="349"/>
      <c r="N476" s="339"/>
      <c r="O476" s="350"/>
      <c r="P476" s="350"/>
      <c r="Q476" s="351"/>
    </row>
    <row r="477" spans="1:17" s="264" customFormat="1" ht="19.5" customHeight="1" x14ac:dyDescent="0.45">
      <c r="A477" s="251"/>
      <c r="B477" s="251"/>
      <c r="C477" s="251"/>
      <c r="D477" s="301" t="s">
        <v>39</v>
      </c>
      <c r="E477" s="267"/>
      <c r="F477" s="417"/>
      <c r="G477" s="274"/>
      <c r="H477" s="368"/>
      <c r="I477" s="276"/>
      <c r="J477" s="277"/>
      <c r="K477" s="226"/>
      <c r="L477" s="251"/>
      <c r="M477" s="226"/>
      <c r="N477" s="251"/>
      <c r="O477" s="249"/>
      <c r="P477" s="249"/>
      <c r="Q477" s="268"/>
    </row>
    <row r="478" spans="1:17" ht="19.5" customHeight="1" x14ac:dyDescent="0.45">
      <c r="A478" s="247">
        <v>1</v>
      </c>
      <c r="B478" s="251">
        <v>118</v>
      </c>
      <c r="C478" s="226" t="s">
        <v>277</v>
      </c>
      <c r="D478" s="253" t="s">
        <v>930</v>
      </c>
      <c r="E478" s="254" t="s">
        <v>279</v>
      </c>
      <c r="F478" s="226" t="s">
        <v>931</v>
      </c>
      <c r="G478" s="225">
        <v>9.25</v>
      </c>
      <c r="H478" s="251" t="s">
        <v>932</v>
      </c>
      <c r="I478" s="297">
        <v>1</v>
      </c>
      <c r="J478" s="256">
        <v>634500000</v>
      </c>
      <c r="K478" s="226" t="s">
        <v>282</v>
      </c>
      <c r="L478" s="395">
        <v>241135</v>
      </c>
      <c r="M478" s="395">
        <v>241764</v>
      </c>
      <c r="N478" s="251">
        <v>630</v>
      </c>
      <c r="O478" s="279">
        <v>0.31</v>
      </c>
      <c r="P478" s="279">
        <v>85.49</v>
      </c>
      <c r="Q478" s="253">
        <v>2560</v>
      </c>
    </row>
    <row r="479" spans="1:17" ht="19.5" customHeight="1" x14ac:dyDescent="0.45">
      <c r="A479" s="247"/>
      <c r="B479" s="251"/>
      <c r="C479" s="252"/>
      <c r="D479" s="253" t="s">
        <v>933</v>
      </c>
      <c r="E479" s="251" t="s">
        <v>484</v>
      </c>
      <c r="F479" s="226" t="s">
        <v>934</v>
      </c>
      <c r="G479" s="225"/>
      <c r="H479" s="278">
        <v>241134</v>
      </c>
      <c r="I479" s="297">
        <v>2</v>
      </c>
      <c r="J479" s="256">
        <v>649753866.39999998</v>
      </c>
      <c r="K479" s="226" t="s">
        <v>767</v>
      </c>
      <c r="L479" s="223"/>
      <c r="M479" s="395">
        <v>241787</v>
      </c>
      <c r="N479" s="251">
        <v>653</v>
      </c>
      <c r="O479" s="249">
        <v>0</v>
      </c>
      <c r="P479" s="249">
        <v>100</v>
      </c>
      <c r="Q479" s="253" t="s">
        <v>935</v>
      </c>
    </row>
    <row r="480" spans="1:17" ht="19.5" customHeight="1" x14ac:dyDescent="0.45">
      <c r="A480" s="247"/>
      <c r="B480" s="251"/>
      <c r="C480" s="252"/>
      <c r="D480" s="226" t="s">
        <v>936</v>
      </c>
      <c r="E480" s="189"/>
      <c r="F480" s="226"/>
      <c r="G480" s="225"/>
      <c r="H480" s="261"/>
      <c r="I480" s="297">
        <v>3</v>
      </c>
      <c r="J480" s="256">
        <v>650000000</v>
      </c>
      <c r="K480" s="418"/>
      <c r="L480" s="253" t="s">
        <v>290</v>
      </c>
      <c r="M480" s="248"/>
      <c r="N480" s="251"/>
      <c r="O480" s="271"/>
      <c r="P480" s="271"/>
      <c r="Q480" s="253"/>
    </row>
    <row r="481" spans="1:17" ht="19.5" customHeight="1" x14ac:dyDescent="0.45">
      <c r="A481" s="247"/>
      <c r="B481" s="251"/>
      <c r="C481" s="252"/>
      <c r="D481" s="253" t="s">
        <v>937</v>
      </c>
      <c r="E481" s="189"/>
      <c r="F481" s="226"/>
      <c r="G481" s="225"/>
      <c r="H481" s="261"/>
      <c r="I481" s="297"/>
      <c r="J481" s="256"/>
      <c r="K481" s="418"/>
      <c r="L481" s="223"/>
      <c r="M481" s="248"/>
      <c r="N481" s="251"/>
      <c r="O481" s="271"/>
      <c r="P481" s="271"/>
      <c r="Q481" s="268"/>
    </row>
    <row r="482" spans="1:17" ht="19.5" customHeight="1" x14ac:dyDescent="0.45">
      <c r="A482" s="247"/>
      <c r="B482" s="251"/>
      <c r="C482" s="252"/>
      <c r="D482" s="253"/>
      <c r="E482" s="189"/>
      <c r="F482" s="226"/>
      <c r="G482" s="225"/>
      <c r="H482" s="261"/>
      <c r="I482" s="297"/>
      <c r="J482" s="256"/>
      <c r="K482" s="418"/>
      <c r="L482" s="223"/>
      <c r="M482" s="248"/>
      <c r="N482" s="251"/>
      <c r="O482" s="271"/>
      <c r="P482" s="271"/>
      <c r="Q482" s="268"/>
    </row>
    <row r="483" spans="1:17" ht="22.5" customHeight="1" x14ac:dyDescent="0.45">
      <c r="A483" s="247"/>
      <c r="B483" s="251"/>
      <c r="C483" s="252"/>
      <c r="D483" s="253"/>
      <c r="E483" s="189"/>
      <c r="F483" s="226"/>
      <c r="G483" s="225"/>
      <c r="H483" s="261"/>
      <c r="I483" s="297"/>
      <c r="J483" s="256"/>
      <c r="K483" s="418"/>
      <c r="L483" s="223"/>
      <c r="M483" s="248"/>
      <c r="N483" s="251"/>
      <c r="O483" s="271"/>
      <c r="P483" s="271"/>
      <c r="Q483" s="268"/>
    </row>
    <row r="484" spans="1:17" ht="18.95" customHeight="1" x14ac:dyDescent="0.45">
      <c r="A484" s="251">
        <v>2</v>
      </c>
      <c r="B484" s="251">
        <v>118</v>
      </c>
      <c r="C484" s="251" t="s">
        <v>277</v>
      </c>
      <c r="D484" s="253" t="s">
        <v>938</v>
      </c>
      <c r="E484" s="254" t="s">
        <v>445</v>
      </c>
      <c r="F484" s="253" t="s">
        <v>939</v>
      </c>
      <c r="G484" s="274">
        <v>6.65</v>
      </c>
      <c r="H484" s="247" t="s">
        <v>940</v>
      </c>
      <c r="I484" s="276">
        <v>1</v>
      </c>
      <c r="J484" s="304">
        <v>238422908</v>
      </c>
      <c r="K484" s="226" t="s">
        <v>941</v>
      </c>
      <c r="L484" s="419">
        <v>241445</v>
      </c>
      <c r="M484" s="278">
        <v>241924</v>
      </c>
      <c r="N484" s="251">
        <v>480</v>
      </c>
      <c r="O484" s="279">
        <v>14.416</v>
      </c>
      <c r="P484" s="279">
        <v>94.921999999999997</v>
      </c>
      <c r="Q484" s="303">
        <v>2561</v>
      </c>
    </row>
    <row r="485" spans="1:17" ht="18.95" customHeight="1" x14ac:dyDescent="0.45">
      <c r="A485" s="251"/>
      <c r="B485" s="251"/>
      <c r="C485" s="251"/>
      <c r="D485" s="253" t="s">
        <v>942</v>
      </c>
      <c r="E485" s="251" t="s">
        <v>748</v>
      </c>
      <c r="F485" s="253" t="s">
        <v>943</v>
      </c>
      <c r="G485" s="274"/>
      <c r="H485" s="278">
        <v>241444</v>
      </c>
      <c r="I485" s="276">
        <v>2</v>
      </c>
      <c r="J485" s="304">
        <v>324971496.07999998</v>
      </c>
      <c r="K485" s="226"/>
      <c r="L485" s="302"/>
      <c r="M485" s="278">
        <v>242259</v>
      </c>
      <c r="N485" s="251">
        <v>816</v>
      </c>
      <c r="O485" s="249">
        <v>8.3510000000000009</v>
      </c>
      <c r="P485" s="249">
        <v>98.537000000000006</v>
      </c>
      <c r="Q485" s="253" t="s">
        <v>944</v>
      </c>
    </row>
    <row r="486" spans="1:17" ht="18.95" customHeight="1" x14ac:dyDescent="0.45">
      <c r="A486" s="251"/>
      <c r="B486" s="251"/>
      <c r="C486" s="251"/>
      <c r="D486" s="188" t="s">
        <v>284</v>
      </c>
      <c r="E486" s="254"/>
      <c r="F486" s="253"/>
      <c r="G486" s="274"/>
      <c r="H486" s="246"/>
      <c r="I486" s="276">
        <v>3</v>
      </c>
      <c r="J486" s="304">
        <v>325000000</v>
      </c>
      <c r="K486" s="226"/>
      <c r="L486" s="303" t="s">
        <v>290</v>
      </c>
      <c r="M486" s="278"/>
      <c r="N486" s="251"/>
      <c r="O486" s="279"/>
      <c r="P486" s="279"/>
      <c r="Q486" s="303" t="s">
        <v>945</v>
      </c>
    </row>
    <row r="487" spans="1:17" ht="18.95" customHeight="1" x14ac:dyDescent="0.45">
      <c r="A487" s="251"/>
      <c r="B487" s="251"/>
      <c r="C487" s="251"/>
      <c r="D487" s="226" t="s">
        <v>946</v>
      </c>
      <c r="E487" s="254"/>
      <c r="F487" s="253"/>
      <c r="G487" s="274"/>
      <c r="H487" s="246"/>
      <c r="I487" s="276"/>
      <c r="J487" s="304"/>
      <c r="K487" s="226"/>
      <c r="M487" s="253"/>
      <c r="N487" s="251"/>
      <c r="O487" s="279"/>
      <c r="P487" s="279"/>
      <c r="Q487" s="253"/>
    </row>
    <row r="488" spans="1:17" ht="18.95" customHeight="1" x14ac:dyDescent="0.45">
      <c r="A488" s="251"/>
      <c r="B488" s="251"/>
      <c r="C488" s="251"/>
      <c r="D488" s="246"/>
      <c r="E488" s="254"/>
      <c r="F488" s="253"/>
      <c r="G488" s="274"/>
      <c r="H488" s="246"/>
      <c r="I488" s="276"/>
      <c r="J488" s="294"/>
      <c r="K488" s="226"/>
      <c r="L488" s="189"/>
      <c r="M488" s="253"/>
      <c r="N488" s="251"/>
      <c r="O488" s="279"/>
      <c r="P488" s="279"/>
      <c r="Q488" s="253"/>
    </row>
    <row r="489" spans="1:17" ht="18" customHeight="1" x14ac:dyDescent="0.45">
      <c r="A489" s="283"/>
      <c r="B489" s="283"/>
      <c r="C489" s="283"/>
      <c r="D489" s="234"/>
      <c r="E489" s="284"/>
      <c r="F489" s="285"/>
      <c r="G489" s="286"/>
      <c r="H489" s="234"/>
      <c r="I489" s="288"/>
      <c r="J489" s="330"/>
      <c r="K489" s="238"/>
      <c r="L489" s="308"/>
      <c r="M489" s="285"/>
      <c r="N489" s="283"/>
      <c r="O489" s="291"/>
      <c r="P489" s="291"/>
      <c r="Q489" s="285"/>
    </row>
    <row r="490" spans="1:17" ht="18.95" customHeight="1" x14ac:dyDescent="0.45">
      <c r="A490" s="251">
        <v>3</v>
      </c>
      <c r="B490" s="251">
        <v>118</v>
      </c>
      <c r="C490" s="251" t="s">
        <v>277</v>
      </c>
      <c r="D490" s="273" t="s">
        <v>938</v>
      </c>
      <c r="E490" s="254" t="s">
        <v>445</v>
      </c>
      <c r="F490" s="253" t="s">
        <v>947</v>
      </c>
      <c r="G490" s="274">
        <v>4.5999999999999996</v>
      </c>
      <c r="H490" s="247" t="s">
        <v>948</v>
      </c>
      <c r="I490" s="276">
        <v>1</v>
      </c>
      <c r="J490" s="294">
        <v>237070600</v>
      </c>
      <c r="K490" s="298" t="s">
        <v>941</v>
      </c>
      <c r="L490" s="278">
        <v>241445</v>
      </c>
      <c r="M490" s="278">
        <v>241894</v>
      </c>
      <c r="N490" s="251">
        <v>450</v>
      </c>
      <c r="O490" s="279">
        <v>3.3740000000000001</v>
      </c>
      <c r="P490" s="279">
        <v>32.179000000000002</v>
      </c>
      <c r="Q490" s="253">
        <v>2561</v>
      </c>
    </row>
    <row r="491" spans="1:17" ht="18.95" customHeight="1" x14ac:dyDescent="0.45">
      <c r="A491" s="251"/>
      <c r="B491" s="251"/>
      <c r="C491" s="251"/>
      <c r="D491" s="246" t="s">
        <v>949</v>
      </c>
      <c r="E491" s="251" t="s">
        <v>748</v>
      </c>
      <c r="F491" s="253" t="s">
        <v>950</v>
      </c>
      <c r="G491" s="274"/>
      <c r="H491" s="278">
        <v>241444</v>
      </c>
      <c r="I491" s="276">
        <v>2</v>
      </c>
      <c r="J491" s="294">
        <v>324919754.89999998</v>
      </c>
      <c r="K491" s="298"/>
      <c r="L491" s="251"/>
      <c r="M491" s="253"/>
      <c r="N491" s="251"/>
      <c r="O491" s="249">
        <v>10.946999999999999</v>
      </c>
      <c r="P491" s="249">
        <v>46.509</v>
      </c>
      <c r="Q491" s="309" t="s">
        <v>944</v>
      </c>
    </row>
    <row r="492" spans="1:17" ht="18.95" customHeight="1" x14ac:dyDescent="0.45">
      <c r="A492" s="251"/>
      <c r="B492" s="251"/>
      <c r="C492" s="251"/>
      <c r="D492" s="188" t="s">
        <v>284</v>
      </c>
      <c r="E492" s="254"/>
      <c r="F492" s="253"/>
      <c r="G492" s="274"/>
      <c r="H492" s="246"/>
      <c r="I492" s="276">
        <v>3</v>
      </c>
      <c r="J492" s="294">
        <v>325000000</v>
      </c>
      <c r="K492" s="298"/>
      <c r="L492" s="251"/>
      <c r="M492" s="253"/>
      <c r="N492" s="251"/>
      <c r="O492" s="279"/>
      <c r="P492" s="279"/>
      <c r="Q492" s="253" t="s">
        <v>951</v>
      </c>
    </row>
    <row r="493" spans="1:17" ht="18.95" customHeight="1" x14ac:dyDescent="0.45">
      <c r="A493" s="247"/>
      <c r="B493" s="251"/>
      <c r="C493" s="251"/>
      <c r="D493" s="226" t="s">
        <v>952</v>
      </c>
      <c r="E493" s="254"/>
      <c r="F493" s="253"/>
      <c r="G493" s="225"/>
      <c r="H493" s="246"/>
      <c r="I493" s="276"/>
      <c r="J493" s="294"/>
      <c r="K493" s="298"/>
      <c r="L493" s="251"/>
      <c r="M493" s="253"/>
      <c r="N493" s="251"/>
      <c r="O493" s="319"/>
      <c r="P493" s="279"/>
      <c r="Q493" s="253"/>
    </row>
    <row r="494" spans="1:17" ht="18.95" customHeight="1" x14ac:dyDescent="0.45">
      <c r="A494" s="247"/>
      <c r="B494" s="251"/>
      <c r="C494" s="251"/>
      <c r="D494" s="246"/>
      <c r="E494" s="254"/>
      <c r="F494" s="253"/>
      <c r="G494" s="225"/>
      <c r="H494" s="246"/>
      <c r="I494" s="276"/>
      <c r="J494" s="294"/>
      <c r="K494" s="298"/>
      <c r="L494" s="251"/>
      <c r="M494" s="253"/>
      <c r="N494" s="251"/>
      <c r="O494" s="319"/>
      <c r="P494" s="279"/>
      <c r="Q494" s="268"/>
    </row>
    <row r="495" spans="1:17" ht="18.95" customHeight="1" x14ac:dyDescent="0.45">
      <c r="A495" s="251">
        <v>4</v>
      </c>
      <c r="B495" s="251">
        <v>101</v>
      </c>
      <c r="C495" s="251" t="s">
        <v>277</v>
      </c>
      <c r="D495" s="273" t="s">
        <v>953</v>
      </c>
      <c r="E495" s="254" t="s">
        <v>445</v>
      </c>
      <c r="F495" s="253" t="s">
        <v>954</v>
      </c>
      <c r="G495" s="274">
        <v>19.555</v>
      </c>
      <c r="H495" s="247" t="s">
        <v>955</v>
      </c>
      <c r="I495" s="276">
        <v>1</v>
      </c>
      <c r="J495" s="294">
        <v>628500000</v>
      </c>
      <c r="K495" s="298" t="s">
        <v>956</v>
      </c>
      <c r="L495" s="257">
        <v>241487</v>
      </c>
      <c r="M495" s="257">
        <v>242206</v>
      </c>
      <c r="N495" s="251">
        <v>720</v>
      </c>
      <c r="O495" s="279">
        <v>0.25800000000000001</v>
      </c>
      <c r="P495" s="279">
        <v>99.99</v>
      </c>
      <c r="Q495" s="268">
        <v>2561</v>
      </c>
    </row>
    <row r="496" spans="1:17" ht="18.95" customHeight="1" x14ac:dyDescent="0.45">
      <c r="A496" s="251"/>
      <c r="B496" s="251"/>
      <c r="C496" s="251"/>
      <c r="D496" s="246" t="s">
        <v>957</v>
      </c>
      <c r="E496" s="251" t="s">
        <v>958</v>
      </c>
      <c r="F496" s="253" t="s">
        <v>959</v>
      </c>
      <c r="G496" s="274"/>
      <c r="H496" s="278">
        <v>22340</v>
      </c>
      <c r="I496" s="276">
        <v>2</v>
      </c>
      <c r="J496" s="294">
        <v>629908073.20000005</v>
      </c>
      <c r="K496" s="298" t="s">
        <v>351</v>
      </c>
      <c r="L496" s="251"/>
      <c r="M496" s="257">
        <v>242238</v>
      </c>
      <c r="N496" s="251">
        <v>753</v>
      </c>
      <c r="O496" s="249">
        <v>0</v>
      </c>
      <c r="P496" s="249">
        <v>100</v>
      </c>
      <c r="Q496" s="268" t="s">
        <v>960</v>
      </c>
    </row>
    <row r="497" spans="1:17" ht="18.95" customHeight="1" x14ac:dyDescent="0.45">
      <c r="A497" s="251"/>
      <c r="B497" s="251"/>
      <c r="C497" s="251"/>
      <c r="D497" s="226" t="s">
        <v>501</v>
      </c>
      <c r="E497" s="254"/>
      <c r="F497" s="253"/>
      <c r="G497" s="274"/>
      <c r="H497" s="226"/>
      <c r="I497" s="327">
        <v>3</v>
      </c>
      <c r="J497" s="294">
        <v>630000000</v>
      </c>
      <c r="K497" s="298"/>
      <c r="L497" s="253" t="s">
        <v>290</v>
      </c>
      <c r="M497" s="253"/>
      <c r="N497" s="251"/>
      <c r="O497" s="279"/>
      <c r="P497" s="279"/>
      <c r="Q497" s="253"/>
    </row>
    <row r="498" spans="1:17" ht="18.95" customHeight="1" x14ac:dyDescent="0.45">
      <c r="A498" s="251"/>
      <c r="B498" s="251"/>
      <c r="C498" s="251"/>
      <c r="D498" s="226" t="s">
        <v>961</v>
      </c>
      <c r="E498" s="254"/>
      <c r="F498" s="253"/>
      <c r="G498" s="274"/>
      <c r="H498" s="226"/>
      <c r="I498" s="327"/>
      <c r="J498" s="294"/>
      <c r="K498" s="298"/>
      <c r="L498" s="253"/>
      <c r="M498" s="253"/>
      <c r="N498" s="251"/>
      <c r="O498" s="279"/>
      <c r="P498" s="279"/>
      <c r="Q498" s="253"/>
    </row>
    <row r="499" spans="1:17" ht="18.95" customHeight="1" x14ac:dyDescent="0.45">
      <c r="A499" s="251"/>
      <c r="B499" s="251"/>
      <c r="C499" s="251"/>
      <c r="D499" s="226"/>
      <c r="E499" s="254"/>
      <c r="F499" s="253"/>
      <c r="G499" s="274"/>
      <c r="H499" s="226"/>
      <c r="I499" s="327"/>
      <c r="J499" s="294"/>
      <c r="K499" s="298"/>
      <c r="L499" s="251"/>
      <c r="M499" s="253"/>
      <c r="N499" s="251"/>
      <c r="O499" s="279"/>
      <c r="P499" s="279"/>
      <c r="Q499" s="253"/>
    </row>
    <row r="500" spans="1:17" s="264" customFormat="1" ht="19.5" customHeight="1" x14ac:dyDescent="0.45">
      <c r="A500" s="247">
        <v>5</v>
      </c>
      <c r="B500" s="247" t="s">
        <v>134</v>
      </c>
      <c r="C500" s="246" t="s">
        <v>277</v>
      </c>
      <c r="D500" s="246" t="s">
        <v>962</v>
      </c>
      <c r="E500" s="281" t="s">
        <v>367</v>
      </c>
      <c r="F500" s="253" t="s">
        <v>963</v>
      </c>
      <c r="G500" s="225">
        <v>2.1</v>
      </c>
      <c r="H500" s="251" t="s">
        <v>964</v>
      </c>
      <c r="I500" s="317">
        <v>1</v>
      </c>
      <c r="J500" s="367">
        <v>380220000</v>
      </c>
      <c r="K500" s="298" t="s">
        <v>965</v>
      </c>
      <c r="L500" s="257">
        <v>241823</v>
      </c>
      <c r="M500" s="257">
        <v>242511</v>
      </c>
      <c r="N500" s="251">
        <v>690</v>
      </c>
      <c r="O500" s="279">
        <v>3.0760000000000001</v>
      </c>
      <c r="P500" s="279">
        <v>24.565999999999999</v>
      </c>
      <c r="Q500" s="268">
        <v>2562</v>
      </c>
    </row>
    <row r="501" spans="1:17" s="264" customFormat="1" ht="19.5" customHeight="1" x14ac:dyDescent="0.45">
      <c r="A501" s="247"/>
      <c r="B501" s="247"/>
      <c r="C501" s="246"/>
      <c r="D501" s="246" t="s">
        <v>966</v>
      </c>
      <c r="E501" s="320" t="s">
        <v>967</v>
      </c>
      <c r="F501" s="253" t="s">
        <v>968</v>
      </c>
      <c r="G501" s="247"/>
      <c r="H501" s="278">
        <v>241822</v>
      </c>
      <c r="I501" s="317">
        <v>2</v>
      </c>
      <c r="J501" s="367">
        <v>381368719.75999999</v>
      </c>
      <c r="K501" s="298"/>
      <c r="L501" s="253"/>
      <c r="M501" s="257">
        <v>242630</v>
      </c>
      <c r="N501" s="251">
        <v>808</v>
      </c>
      <c r="O501" s="249">
        <v>7.87</v>
      </c>
      <c r="P501" s="249">
        <v>50.232999999999997</v>
      </c>
      <c r="Q501" s="253"/>
    </row>
    <row r="502" spans="1:17" s="264" customFormat="1" ht="19.5" customHeight="1" x14ac:dyDescent="0.45">
      <c r="A502" s="247"/>
      <c r="B502" s="247"/>
      <c r="C502" s="246"/>
      <c r="D502" s="246" t="s">
        <v>160</v>
      </c>
      <c r="E502" s="247"/>
      <c r="F502" s="253"/>
      <c r="G502" s="247"/>
      <c r="H502" s="251"/>
      <c r="I502" s="317">
        <v>3</v>
      </c>
      <c r="J502" s="367">
        <v>390000000</v>
      </c>
      <c r="K502" s="298"/>
      <c r="L502" s="253" t="s">
        <v>290</v>
      </c>
      <c r="M502" s="257"/>
      <c r="N502" s="251"/>
      <c r="O502" s="251"/>
      <c r="P502" s="251"/>
      <c r="Q502" s="253"/>
    </row>
    <row r="503" spans="1:17" s="264" customFormat="1" ht="19.5" customHeight="1" x14ac:dyDescent="0.45">
      <c r="A503" s="247"/>
      <c r="B503" s="247"/>
      <c r="C503" s="246"/>
      <c r="D503" s="246" t="s">
        <v>548</v>
      </c>
      <c r="E503" s="251"/>
      <c r="F503" s="253"/>
      <c r="G503" s="247"/>
      <c r="H503" s="251"/>
      <c r="I503" s="317"/>
      <c r="J503" s="371"/>
      <c r="K503" s="226"/>
      <c r="L503" s="253"/>
      <c r="M503" s="257"/>
      <c r="N503" s="251"/>
      <c r="O503" s="251"/>
      <c r="P503" s="251"/>
      <c r="Q503" s="253"/>
    </row>
    <row r="504" spans="1:17" s="264" customFormat="1" ht="19.5" customHeight="1" x14ac:dyDescent="0.45">
      <c r="A504" s="247"/>
      <c r="B504" s="247"/>
      <c r="C504" s="246"/>
      <c r="D504" s="246" t="s">
        <v>969</v>
      </c>
      <c r="E504" s="247"/>
      <c r="F504" s="253"/>
      <c r="G504" s="247"/>
      <c r="H504" s="251"/>
      <c r="I504" s="317"/>
      <c r="J504" s="371"/>
      <c r="K504" s="226"/>
      <c r="L504" s="253"/>
      <c r="M504" s="257"/>
      <c r="N504" s="251"/>
      <c r="O504" s="251"/>
      <c r="P504" s="251"/>
      <c r="Q504" s="253"/>
    </row>
    <row r="505" spans="1:17" s="264" customFormat="1" ht="19.5" customHeight="1" x14ac:dyDescent="0.45">
      <c r="A505" s="247"/>
      <c r="B505" s="247"/>
      <c r="C505" s="246"/>
      <c r="D505" s="246"/>
      <c r="E505" s="247"/>
      <c r="F505" s="253"/>
      <c r="G505" s="247"/>
      <c r="H505" s="251"/>
      <c r="I505" s="317"/>
      <c r="J505" s="371"/>
      <c r="K505" s="226"/>
      <c r="L505" s="253"/>
      <c r="M505" s="257"/>
      <c r="N505" s="251"/>
      <c r="O505" s="251"/>
      <c r="P505" s="251"/>
      <c r="Q505" s="253"/>
    </row>
    <row r="506" spans="1:17" s="264" customFormat="1" ht="18.75" x14ac:dyDescent="0.45">
      <c r="A506" s="247"/>
      <c r="B506" s="247"/>
      <c r="C506" s="246"/>
      <c r="D506" s="246"/>
      <c r="E506" s="247"/>
      <c r="F506" s="253"/>
      <c r="G506" s="247"/>
      <c r="H506" s="251"/>
      <c r="I506" s="317"/>
      <c r="J506" s="371"/>
      <c r="K506" s="226"/>
      <c r="L506" s="253"/>
      <c r="M506" s="257"/>
      <c r="N506" s="251"/>
      <c r="O506" s="251"/>
      <c r="P506" s="251"/>
      <c r="Q506" s="253"/>
    </row>
    <row r="507" spans="1:17" s="264" customFormat="1" ht="19.5" customHeight="1" x14ac:dyDescent="0.45">
      <c r="A507" s="247">
        <v>6</v>
      </c>
      <c r="B507" s="247" t="s">
        <v>134</v>
      </c>
      <c r="C507" s="246" t="s">
        <v>277</v>
      </c>
      <c r="D507" s="246" t="s">
        <v>962</v>
      </c>
      <c r="E507" s="281" t="s">
        <v>367</v>
      </c>
      <c r="F507" s="253" t="s">
        <v>970</v>
      </c>
      <c r="G507" s="225">
        <v>2.15</v>
      </c>
      <c r="H507" s="247" t="s">
        <v>971</v>
      </c>
      <c r="I507" s="297">
        <v>1</v>
      </c>
      <c r="J507" s="371">
        <v>366140000</v>
      </c>
      <c r="K507" s="226" t="s">
        <v>965</v>
      </c>
      <c r="L507" s="257">
        <v>241823</v>
      </c>
      <c r="M507" s="257">
        <v>242511</v>
      </c>
      <c r="N507" s="251">
        <v>690</v>
      </c>
      <c r="O507" s="279">
        <v>0.33400000000000002</v>
      </c>
      <c r="P507" s="279">
        <v>28.82</v>
      </c>
      <c r="Q507" s="268">
        <v>2562</v>
      </c>
    </row>
    <row r="508" spans="1:17" s="264" customFormat="1" ht="19.5" customHeight="1" x14ac:dyDescent="0.45">
      <c r="A508" s="247"/>
      <c r="B508" s="247"/>
      <c r="C508" s="246"/>
      <c r="D508" s="246" t="s">
        <v>966</v>
      </c>
      <c r="E508" s="320" t="s">
        <v>967</v>
      </c>
      <c r="F508" s="253" t="s">
        <v>972</v>
      </c>
      <c r="G508" s="247"/>
      <c r="H508" s="278">
        <v>241822</v>
      </c>
      <c r="I508" s="297">
        <v>2</v>
      </c>
      <c r="J508" s="420">
        <v>367246279.81</v>
      </c>
      <c r="K508" s="226"/>
      <c r="L508" s="253"/>
      <c r="M508" s="257">
        <v>242605</v>
      </c>
      <c r="N508" s="251">
        <v>783</v>
      </c>
      <c r="O508" s="249">
        <v>9.14</v>
      </c>
      <c r="P508" s="249">
        <v>54.021000000000001</v>
      </c>
      <c r="Q508" s="253"/>
    </row>
    <row r="509" spans="1:17" s="264" customFormat="1" ht="19.5" customHeight="1" x14ac:dyDescent="0.45">
      <c r="A509" s="247"/>
      <c r="B509" s="247"/>
      <c r="C509" s="246"/>
      <c r="D509" s="246" t="s">
        <v>163</v>
      </c>
      <c r="E509" s="247"/>
      <c r="F509" s="253"/>
      <c r="G509" s="247"/>
      <c r="H509" s="251"/>
      <c r="I509" s="317">
        <v>3</v>
      </c>
      <c r="J509" s="420">
        <v>400000000</v>
      </c>
      <c r="K509" s="226"/>
      <c r="L509" s="253" t="s">
        <v>290</v>
      </c>
      <c r="M509" s="257"/>
      <c r="N509" s="251"/>
      <c r="O509" s="251"/>
      <c r="P509" s="251"/>
      <c r="Q509" s="253"/>
    </row>
    <row r="510" spans="1:17" s="264" customFormat="1" ht="19.5" customHeight="1" x14ac:dyDescent="0.45">
      <c r="A510" s="247"/>
      <c r="B510" s="247"/>
      <c r="C510" s="246"/>
      <c r="D510" s="246" t="s">
        <v>548</v>
      </c>
      <c r="E510" s="247"/>
      <c r="F510" s="253"/>
      <c r="G510" s="247"/>
      <c r="H510" s="251"/>
      <c r="I510" s="317"/>
      <c r="J510" s="371"/>
      <c r="K510" s="226"/>
      <c r="L510" s="253"/>
      <c r="M510" s="257"/>
      <c r="N510" s="251"/>
      <c r="O510" s="251"/>
      <c r="P510" s="251"/>
      <c r="Q510" s="253"/>
    </row>
    <row r="511" spans="1:17" s="264" customFormat="1" ht="19.5" customHeight="1" x14ac:dyDescent="0.45">
      <c r="A511" s="247"/>
      <c r="B511" s="251"/>
      <c r="C511" s="246"/>
      <c r="D511" s="246" t="s">
        <v>969</v>
      </c>
      <c r="E511" s="251"/>
      <c r="F511" s="253"/>
      <c r="G511" s="247"/>
      <c r="H511" s="251"/>
      <c r="I511" s="255"/>
      <c r="J511" s="371"/>
      <c r="K511" s="226"/>
      <c r="L511" s="253"/>
      <c r="M511" s="257"/>
      <c r="N511" s="251"/>
      <c r="O511" s="251"/>
      <c r="P511" s="251"/>
      <c r="Q511" s="253"/>
    </row>
    <row r="512" spans="1:17" s="264" customFormat="1" ht="19.5" customHeight="1" x14ac:dyDescent="0.45">
      <c r="A512" s="247"/>
      <c r="B512" s="251"/>
      <c r="C512" s="226"/>
      <c r="D512" s="226"/>
      <c r="E512" s="247"/>
      <c r="F512" s="253"/>
      <c r="G512" s="251"/>
      <c r="H512" s="247"/>
      <c r="I512" s="255"/>
      <c r="J512" s="367"/>
      <c r="K512" s="226"/>
      <c r="L512" s="253"/>
      <c r="M512" s="257"/>
      <c r="N512" s="251"/>
      <c r="O512" s="251"/>
      <c r="P512" s="251"/>
      <c r="Q512" s="253"/>
    </row>
    <row r="513" spans="1:17" s="264" customFormat="1" ht="19.5" customHeight="1" x14ac:dyDescent="0.45">
      <c r="A513" s="247">
        <v>7</v>
      </c>
      <c r="B513" s="247" t="s">
        <v>134</v>
      </c>
      <c r="C513" s="246" t="s">
        <v>277</v>
      </c>
      <c r="D513" s="246" t="s">
        <v>962</v>
      </c>
      <c r="E513" s="281" t="s">
        <v>367</v>
      </c>
      <c r="F513" s="253" t="s">
        <v>973</v>
      </c>
      <c r="G513" s="225">
        <v>2.95</v>
      </c>
      <c r="H513" s="247" t="s">
        <v>974</v>
      </c>
      <c r="I513" s="297">
        <v>1</v>
      </c>
      <c r="J513" s="371">
        <v>382259000</v>
      </c>
      <c r="K513" s="398" t="s">
        <v>975</v>
      </c>
      <c r="L513" s="257">
        <v>241823</v>
      </c>
      <c r="M513" s="257">
        <v>242451</v>
      </c>
      <c r="N513" s="251">
        <v>630</v>
      </c>
      <c r="O513" s="279">
        <v>2.1819999999999999</v>
      </c>
      <c r="P513" s="279">
        <v>33.65</v>
      </c>
      <c r="Q513" s="253">
        <v>2562</v>
      </c>
    </row>
    <row r="514" spans="1:17" s="264" customFormat="1" ht="19.5" customHeight="1" x14ac:dyDescent="0.45">
      <c r="A514" s="247"/>
      <c r="B514" s="247"/>
      <c r="C514" s="246"/>
      <c r="D514" s="246" t="s">
        <v>966</v>
      </c>
      <c r="E514" s="320" t="s">
        <v>967</v>
      </c>
      <c r="F514" s="253" t="s">
        <v>976</v>
      </c>
      <c r="G514" s="247"/>
      <c r="H514" s="278">
        <v>241822</v>
      </c>
      <c r="I514" s="297">
        <v>2</v>
      </c>
      <c r="J514" s="420">
        <v>383549497.55000001</v>
      </c>
      <c r="K514" s="226"/>
      <c r="L514" s="253"/>
      <c r="M514" s="257"/>
      <c r="N514" s="251"/>
      <c r="O514" s="249">
        <v>5.9020000000000001</v>
      </c>
      <c r="P514" s="249">
        <v>94.278000000000006</v>
      </c>
      <c r="Q514" s="253"/>
    </row>
    <row r="515" spans="1:17" s="264" customFormat="1" ht="19.5" customHeight="1" x14ac:dyDescent="0.45">
      <c r="A515" s="247"/>
      <c r="B515" s="247"/>
      <c r="C515" s="246"/>
      <c r="D515" s="246" t="s">
        <v>166</v>
      </c>
      <c r="E515" s="247"/>
      <c r="F515" s="253"/>
      <c r="G515" s="247"/>
      <c r="H515" s="251"/>
      <c r="I515" s="317">
        <v>3</v>
      </c>
      <c r="J515" s="420">
        <v>400000000</v>
      </c>
      <c r="K515" s="226"/>
      <c r="L515" s="253"/>
      <c r="M515" s="257"/>
      <c r="N515" s="251"/>
      <c r="O515" s="251"/>
      <c r="P515" s="251"/>
      <c r="Q515" s="253"/>
    </row>
    <row r="516" spans="1:17" s="264" customFormat="1" ht="19.5" customHeight="1" x14ac:dyDescent="0.45">
      <c r="A516" s="247"/>
      <c r="B516" s="247"/>
      <c r="C516" s="246"/>
      <c r="D516" s="246" t="s">
        <v>431</v>
      </c>
      <c r="E516" s="247"/>
      <c r="F516" s="253"/>
      <c r="G516" s="247"/>
      <c r="H516" s="251"/>
      <c r="I516" s="317"/>
      <c r="J516" s="371"/>
      <c r="K516" s="226"/>
      <c r="L516" s="253"/>
      <c r="M516" s="257"/>
      <c r="N516" s="251"/>
      <c r="O516" s="251"/>
      <c r="P516" s="251"/>
      <c r="Q516" s="253"/>
    </row>
    <row r="517" spans="1:17" s="264" customFormat="1" ht="19.5" customHeight="1" x14ac:dyDescent="0.45">
      <c r="A517" s="247"/>
      <c r="B517" s="247"/>
      <c r="C517" s="246"/>
      <c r="D517" s="246" t="s">
        <v>977</v>
      </c>
      <c r="E517" s="247"/>
      <c r="F517" s="253"/>
      <c r="G517" s="247"/>
      <c r="H517" s="251"/>
      <c r="I517" s="317"/>
      <c r="J517" s="371"/>
      <c r="K517" s="226"/>
      <c r="L517" s="253"/>
      <c r="M517" s="257"/>
      <c r="N517" s="251"/>
      <c r="O517" s="251"/>
      <c r="P517" s="251"/>
      <c r="Q517" s="253"/>
    </row>
    <row r="518" spans="1:17" s="264" customFormat="1" ht="19.5" customHeight="1" x14ac:dyDescent="0.45">
      <c r="A518" s="247"/>
      <c r="B518" s="247"/>
      <c r="C518" s="246"/>
      <c r="D518" s="246"/>
      <c r="E518" s="247"/>
      <c r="F518" s="253"/>
      <c r="G518" s="247"/>
      <c r="H518" s="251"/>
      <c r="I518" s="317"/>
      <c r="J518" s="371"/>
      <c r="K518" s="226"/>
      <c r="L518" s="253"/>
      <c r="M518" s="257"/>
      <c r="N518" s="251"/>
      <c r="O518" s="251"/>
      <c r="P518" s="251"/>
      <c r="Q518" s="253"/>
    </row>
    <row r="519" spans="1:17" s="264" customFormat="1" ht="18.75" x14ac:dyDescent="0.45">
      <c r="A519" s="230"/>
      <c r="B519" s="230"/>
      <c r="C519" s="234"/>
      <c r="D519" s="234"/>
      <c r="E519" s="230"/>
      <c r="F519" s="285"/>
      <c r="G519" s="230"/>
      <c r="H519" s="283"/>
      <c r="I519" s="334"/>
      <c r="J519" s="421"/>
      <c r="K519" s="238"/>
      <c r="L519" s="285"/>
      <c r="M519" s="333"/>
      <c r="N519" s="283"/>
      <c r="O519" s="283"/>
      <c r="P519" s="283"/>
      <c r="Q519" s="285"/>
    </row>
    <row r="520" spans="1:17" s="264" customFormat="1" ht="19.5" customHeight="1" x14ac:dyDescent="0.45">
      <c r="A520" s="247">
        <v>8</v>
      </c>
      <c r="B520" s="247" t="s">
        <v>134</v>
      </c>
      <c r="C520" s="246" t="s">
        <v>277</v>
      </c>
      <c r="D520" s="246" t="s">
        <v>962</v>
      </c>
      <c r="E520" s="281" t="s">
        <v>367</v>
      </c>
      <c r="F520" s="253" t="s">
        <v>978</v>
      </c>
      <c r="G520" s="225">
        <v>3.5</v>
      </c>
      <c r="H520" s="247" t="s">
        <v>979</v>
      </c>
      <c r="I520" s="297">
        <v>1</v>
      </c>
      <c r="J520" s="371">
        <v>338736109</v>
      </c>
      <c r="K520" s="226" t="s">
        <v>464</v>
      </c>
      <c r="L520" s="257">
        <v>241823</v>
      </c>
      <c r="M520" s="257">
        <v>242451</v>
      </c>
      <c r="N520" s="251">
        <v>630</v>
      </c>
      <c r="O520" s="279">
        <v>2.016</v>
      </c>
      <c r="P520" s="279">
        <v>50.091000000000001</v>
      </c>
      <c r="Q520" s="253">
        <v>2562</v>
      </c>
    </row>
    <row r="521" spans="1:17" s="264" customFormat="1" ht="19.5" customHeight="1" x14ac:dyDescent="0.45">
      <c r="A521" s="247"/>
      <c r="B521" s="247"/>
      <c r="C521" s="246"/>
      <c r="D521" s="246" t="s">
        <v>966</v>
      </c>
      <c r="E521" s="320" t="s">
        <v>967</v>
      </c>
      <c r="F521" s="253" t="s">
        <v>980</v>
      </c>
      <c r="G521" s="247"/>
      <c r="H521" s="278">
        <v>241822</v>
      </c>
      <c r="I521" s="317">
        <v>2</v>
      </c>
      <c r="J521" s="420">
        <v>339830563.26999998</v>
      </c>
      <c r="K521" s="226" t="s">
        <v>468</v>
      </c>
      <c r="L521" s="253"/>
      <c r="M521" s="257"/>
      <c r="N521" s="251"/>
      <c r="O521" s="249">
        <v>3.5169999999999999</v>
      </c>
      <c r="P521" s="249">
        <v>97.366</v>
      </c>
      <c r="Q521" s="253"/>
    </row>
    <row r="522" spans="1:17" s="264" customFormat="1" ht="19.5" customHeight="1" x14ac:dyDescent="0.45">
      <c r="A522" s="247"/>
      <c r="B522" s="247"/>
      <c r="C522" s="246"/>
      <c r="D522" s="246" t="s">
        <v>168</v>
      </c>
      <c r="E522" s="247"/>
      <c r="F522" s="253"/>
      <c r="G522" s="247"/>
      <c r="H522" s="251"/>
      <c r="I522" s="317">
        <v>3</v>
      </c>
      <c r="J522" s="420">
        <v>390000000</v>
      </c>
      <c r="K522" s="226"/>
      <c r="L522" s="253"/>
      <c r="M522" s="257"/>
      <c r="N522" s="251"/>
      <c r="O522" s="251"/>
      <c r="P522" s="251"/>
      <c r="Q522" s="253"/>
    </row>
    <row r="523" spans="1:17" s="264" customFormat="1" ht="19.5" customHeight="1" x14ac:dyDescent="0.45">
      <c r="A523" s="247"/>
      <c r="B523" s="247"/>
      <c r="C523" s="246"/>
      <c r="D523" s="246" t="s">
        <v>431</v>
      </c>
      <c r="E523" s="247"/>
      <c r="F523" s="253"/>
      <c r="G523" s="247"/>
      <c r="H523" s="251"/>
      <c r="I523" s="317"/>
      <c r="J523" s="371"/>
      <c r="K523" s="226"/>
      <c r="L523" s="253"/>
      <c r="M523" s="257"/>
      <c r="N523" s="251"/>
      <c r="O523" s="251"/>
      <c r="P523" s="251"/>
      <c r="Q523" s="253"/>
    </row>
    <row r="524" spans="1:17" s="264" customFormat="1" ht="19.5" customHeight="1" x14ac:dyDescent="0.45">
      <c r="A524" s="247"/>
      <c r="B524" s="247"/>
      <c r="C524" s="246"/>
      <c r="D524" s="246" t="s">
        <v>977</v>
      </c>
      <c r="E524" s="247"/>
      <c r="F524" s="253"/>
      <c r="G524" s="247"/>
      <c r="H524" s="251"/>
      <c r="I524" s="317"/>
      <c r="J524" s="371"/>
      <c r="K524" s="226"/>
      <c r="L524" s="253"/>
      <c r="M524" s="257"/>
      <c r="N524" s="251"/>
      <c r="O524" s="251"/>
      <c r="P524" s="251"/>
      <c r="Q524" s="253"/>
    </row>
    <row r="525" spans="1:17" s="264" customFormat="1" ht="19.5" customHeight="1" x14ac:dyDescent="0.45">
      <c r="A525" s="247"/>
      <c r="B525" s="247"/>
      <c r="C525" s="246"/>
      <c r="D525" s="246"/>
      <c r="E525" s="247"/>
      <c r="F525" s="253"/>
      <c r="G525" s="247"/>
      <c r="H525" s="251"/>
      <c r="I525" s="317"/>
      <c r="J525" s="371"/>
      <c r="K525" s="226"/>
      <c r="L525" s="253"/>
      <c r="M525" s="257"/>
      <c r="N525" s="251"/>
      <c r="O525" s="251"/>
      <c r="P525" s="251"/>
      <c r="Q525" s="253"/>
    </row>
    <row r="526" spans="1:17" s="264" customFormat="1" ht="18.75" x14ac:dyDescent="0.45">
      <c r="A526" s="247"/>
      <c r="B526" s="247"/>
      <c r="C526" s="246"/>
      <c r="D526" s="246"/>
      <c r="E526" s="247"/>
      <c r="F526" s="253"/>
      <c r="G526" s="247"/>
      <c r="H526" s="251"/>
      <c r="I526" s="317"/>
      <c r="J526" s="371"/>
      <c r="K526" s="226"/>
      <c r="L526" s="253"/>
      <c r="M526" s="257"/>
      <c r="N526" s="251"/>
      <c r="O526" s="251"/>
      <c r="P526" s="251"/>
      <c r="Q526" s="253"/>
    </row>
    <row r="527" spans="1:17" s="264" customFormat="1" ht="19.5" customHeight="1" x14ac:dyDescent="0.45">
      <c r="A527" s="247">
        <v>9</v>
      </c>
      <c r="B527" s="247" t="s">
        <v>134</v>
      </c>
      <c r="C527" s="246" t="s">
        <v>277</v>
      </c>
      <c r="D527" s="246" t="s">
        <v>962</v>
      </c>
      <c r="E527" s="281" t="s">
        <v>367</v>
      </c>
      <c r="F527" s="253" t="s">
        <v>981</v>
      </c>
      <c r="G527" s="225">
        <v>3.5</v>
      </c>
      <c r="H527" s="251" t="s">
        <v>982</v>
      </c>
      <c r="I527" s="317">
        <v>1</v>
      </c>
      <c r="J527" s="371">
        <v>384578000</v>
      </c>
      <c r="K527" s="422" t="s">
        <v>975</v>
      </c>
      <c r="L527" s="257">
        <v>241851</v>
      </c>
      <c r="M527" s="257">
        <v>242479</v>
      </c>
      <c r="N527" s="251">
        <v>630</v>
      </c>
      <c r="O527" s="279">
        <v>1.3340000000000001</v>
      </c>
      <c r="P527" s="279">
        <v>30.698</v>
      </c>
      <c r="Q527" s="253">
        <v>2562</v>
      </c>
    </row>
    <row r="528" spans="1:17" s="264" customFormat="1" ht="19.5" customHeight="1" x14ac:dyDescent="0.45">
      <c r="A528" s="247"/>
      <c r="B528" s="247"/>
      <c r="C528" s="246"/>
      <c r="D528" s="246" t="s">
        <v>966</v>
      </c>
      <c r="E528" s="320" t="s">
        <v>967</v>
      </c>
      <c r="F528" s="253" t="s">
        <v>983</v>
      </c>
      <c r="G528" s="247"/>
      <c r="H528" s="278">
        <v>241850</v>
      </c>
      <c r="I528" s="317">
        <v>2</v>
      </c>
      <c r="J528" s="420">
        <v>388465371.86000001</v>
      </c>
      <c r="K528" s="226"/>
      <c r="L528" s="253"/>
      <c r="M528" s="257"/>
      <c r="N528" s="251"/>
      <c r="O528" s="249">
        <v>10.029</v>
      </c>
      <c r="P528" s="249">
        <v>85.271000000000001</v>
      </c>
      <c r="Q528" s="253"/>
    </row>
    <row r="529" spans="1:17" s="264" customFormat="1" ht="19.5" customHeight="1" x14ac:dyDescent="0.45">
      <c r="A529" s="247"/>
      <c r="B529" s="247"/>
      <c r="C529" s="246"/>
      <c r="D529" s="246" t="s">
        <v>171</v>
      </c>
      <c r="E529" s="247"/>
      <c r="F529" s="253"/>
      <c r="G529" s="247"/>
      <c r="H529" s="251"/>
      <c r="I529" s="317">
        <v>3</v>
      </c>
      <c r="J529" s="420">
        <v>390000000</v>
      </c>
      <c r="K529" s="226"/>
      <c r="L529" s="253"/>
      <c r="M529" s="257"/>
      <c r="N529" s="251"/>
      <c r="O529" s="251"/>
      <c r="P529" s="251"/>
      <c r="Q529" s="253"/>
    </row>
    <row r="530" spans="1:17" s="264" customFormat="1" ht="19.5" customHeight="1" x14ac:dyDescent="0.45">
      <c r="A530" s="247"/>
      <c r="B530" s="247"/>
      <c r="C530" s="246"/>
      <c r="D530" s="246" t="s">
        <v>402</v>
      </c>
      <c r="E530" s="247"/>
      <c r="F530" s="253"/>
      <c r="G530" s="247"/>
      <c r="H530" s="251"/>
      <c r="I530" s="317"/>
      <c r="J530" s="371"/>
      <c r="K530" s="226"/>
      <c r="L530" s="253"/>
      <c r="M530" s="257"/>
      <c r="N530" s="251"/>
      <c r="O530" s="251"/>
      <c r="P530" s="251"/>
      <c r="Q530" s="253"/>
    </row>
    <row r="531" spans="1:17" s="264" customFormat="1" ht="19.5" customHeight="1" x14ac:dyDescent="0.45">
      <c r="A531" s="251"/>
      <c r="B531" s="247"/>
      <c r="C531" s="246"/>
      <c r="D531" s="246" t="s">
        <v>984</v>
      </c>
      <c r="E531" s="247"/>
      <c r="F531" s="253"/>
      <c r="G531" s="247"/>
      <c r="H531" s="251"/>
      <c r="I531" s="317"/>
      <c r="J531" s="371"/>
      <c r="K531" s="226"/>
      <c r="L531" s="253"/>
      <c r="M531" s="257"/>
      <c r="N531" s="251"/>
      <c r="O531" s="251"/>
      <c r="P531" s="251"/>
      <c r="Q531" s="253"/>
    </row>
    <row r="532" spans="1:17" s="264" customFormat="1" ht="18.75" x14ac:dyDescent="0.45">
      <c r="A532" s="251"/>
      <c r="B532" s="247"/>
      <c r="C532" s="246"/>
      <c r="D532" s="246"/>
      <c r="E532" s="247"/>
      <c r="F532" s="253"/>
      <c r="G532" s="247"/>
      <c r="H532" s="251"/>
      <c r="I532" s="317"/>
      <c r="J532" s="371"/>
      <c r="K532" s="226"/>
      <c r="L532" s="253"/>
      <c r="M532" s="257"/>
      <c r="N532" s="251"/>
      <c r="O532" s="251"/>
      <c r="P532" s="251"/>
      <c r="Q532" s="253"/>
    </row>
    <row r="533" spans="1:17" s="264" customFormat="1" ht="19.5" customHeight="1" x14ac:dyDescent="0.45">
      <c r="A533" s="251">
        <v>10</v>
      </c>
      <c r="B533" s="247">
        <v>118</v>
      </c>
      <c r="C533" s="246" t="s">
        <v>277</v>
      </c>
      <c r="D533" s="246" t="s">
        <v>985</v>
      </c>
      <c r="E533" s="281" t="s">
        <v>986</v>
      </c>
      <c r="F533" s="253" t="s">
        <v>987</v>
      </c>
      <c r="G533" s="225">
        <v>11.5</v>
      </c>
      <c r="H533" s="251" t="s">
        <v>988</v>
      </c>
      <c r="I533" s="317">
        <v>1</v>
      </c>
      <c r="J533" s="371">
        <v>756668550</v>
      </c>
      <c r="K533" s="226" t="s">
        <v>746</v>
      </c>
      <c r="L533" s="257">
        <v>241844</v>
      </c>
      <c r="M533" s="257">
        <v>242562</v>
      </c>
      <c r="N533" s="251">
        <v>720</v>
      </c>
      <c r="O533" s="279">
        <v>6.7140000000000004</v>
      </c>
      <c r="P533" s="279">
        <v>58.459000000000003</v>
      </c>
      <c r="Q533" s="268">
        <v>2562</v>
      </c>
    </row>
    <row r="534" spans="1:17" s="264" customFormat="1" ht="18" customHeight="1" x14ac:dyDescent="0.45">
      <c r="A534" s="247"/>
      <c r="B534" s="247"/>
      <c r="C534" s="246"/>
      <c r="D534" s="246" t="s">
        <v>989</v>
      </c>
      <c r="E534" s="423" t="s">
        <v>990</v>
      </c>
      <c r="F534" s="253" t="s">
        <v>991</v>
      </c>
      <c r="G534" s="247"/>
      <c r="H534" s="278">
        <v>241843</v>
      </c>
      <c r="I534" s="317">
        <v>2</v>
      </c>
      <c r="J534" s="420">
        <v>759757193.60000002</v>
      </c>
      <c r="K534" s="226" t="s">
        <v>992</v>
      </c>
      <c r="L534" s="253"/>
      <c r="M534" s="257"/>
      <c r="N534" s="251"/>
      <c r="O534" s="249">
        <v>7.49</v>
      </c>
      <c r="P534" s="249">
        <v>57.912999999999997</v>
      </c>
      <c r="Q534" s="253" t="s">
        <v>993</v>
      </c>
    </row>
    <row r="535" spans="1:17" s="264" customFormat="1" ht="19.5" customHeight="1" x14ac:dyDescent="0.45">
      <c r="A535" s="247"/>
      <c r="B535" s="247"/>
      <c r="C535" s="246"/>
      <c r="D535" s="246" t="s">
        <v>301</v>
      </c>
      <c r="E535" s="247"/>
      <c r="F535" s="253"/>
      <c r="G535" s="247"/>
      <c r="H535" s="251"/>
      <c r="I535" s="317">
        <v>3</v>
      </c>
      <c r="J535" s="420">
        <v>760000000</v>
      </c>
      <c r="K535" s="226" t="s">
        <v>351</v>
      </c>
      <c r="L535" s="253"/>
      <c r="M535" s="257"/>
      <c r="N535" s="251"/>
      <c r="O535" s="251"/>
      <c r="P535" s="251"/>
      <c r="Q535" s="253" t="s">
        <v>994</v>
      </c>
    </row>
    <row r="536" spans="1:17" s="264" customFormat="1" ht="18.75" customHeight="1" x14ac:dyDescent="0.45">
      <c r="A536" s="247"/>
      <c r="B536" s="247"/>
      <c r="C536" s="246"/>
      <c r="D536" s="246" t="s">
        <v>995</v>
      </c>
      <c r="E536" s="247"/>
      <c r="F536" s="253"/>
      <c r="G536" s="247"/>
      <c r="H536" s="251"/>
      <c r="I536" s="317"/>
      <c r="J536" s="371"/>
      <c r="K536" s="226"/>
      <c r="L536" s="253"/>
      <c r="M536" s="257"/>
      <c r="N536" s="251"/>
      <c r="O536" s="251"/>
      <c r="P536" s="251"/>
      <c r="Q536" s="253"/>
    </row>
    <row r="537" spans="1:17" s="264" customFormat="1" ht="18.75" x14ac:dyDescent="0.45">
      <c r="A537" s="247"/>
      <c r="B537" s="247"/>
      <c r="C537" s="246"/>
      <c r="D537" s="246"/>
      <c r="E537" s="247"/>
      <c r="F537" s="253"/>
      <c r="G537" s="247"/>
      <c r="H537" s="251"/>
      <c r="I537" s="317"/>
      <c r="J537" s="371"/>
      <c r="K537" s="226"/>
      <c r="L537" s="253"/>
      <c r="M537" s="257"/>
      <c r="N537" s="251"/>
      <c r="O537" s="251"/>
      <c r="P537" s="251"/>
      <c r="Q537" s="253"/>
    </row>
    <row r="538" spans="1:17" s="264" customFormat="1" ht="19.5" customHeight="1" x14ac:dyDescent="0.45">
      <c r="A538" s="247">
        <v>11</v>
      </c>
      <c r="B538" s="247">
        <v>118</v>
      </c>
      <c r="C538" s="246" t="s">
        <v>277</v>
      </c>
      <c r="D538" s="246" t="s">
        <v>985</v>
      </c>
      <c r="E538" s="281" t="s">
        <v>996</v>
      </c>
      <c r="F538" s="253" t="s">
        <v>997</v>
      </c>
      <c r="G538" s="225">
        <v>10.8</v>
      </c>
      <c r="H538" s="251" t="s">
        <v>998</v>
      </c>
      <c r="I538" s="317">
        <v>1</v>
      </c>
      <c r="J538" s="371">
        <v>767000000</v>
      </c>
      <c r="K538" s="246" t="s">
        <v>282</v>
      </c>
      <c r="L538" s="257">
        <v>241835</v>
      </c>
      <c r="M538" s="257">
        <v>242493</v>
      </c>
      <c r="N538" s="251">
        <v>660</v>
      </c>
      <c r="O538" s="279">
        <v>3.4220000000000002</v>
      </c>
      <c r="P538" s="279">
        <v>57.198999999999998</v>
      </c>
      <c r="Q538" s="268">
        <v>2562</v>
      </c>
    </row>
    <row r="539" spans="1:17" s="264" customFormat="1" ht="19.5" customHeight="1" x14ac:dyDescent="0.45">
      <c r="A539" s="247"/>
      <c r="B539" s="247"/>
      <c r="C539" s="246"/>
      <c r="D539" s="246" t="s">
        <v>999</v>
      </c>
      <c r="E539" s="423" t="s">
        <v>1000</v>
      </c>
      <c r="F539" s="253" t="s">
        <v>1001</v>
      </c>
      <c r="G539" s="247"/>
      <c r="H539" s="278">
        <v>241834</v>
      </c>
      <c r="I539" s="317">
        <v>2</v>
      </c>
      <c r="J539" s="420">
        <v>769361772.46000004</v>
      </c>
      <c r="K539" s="246" t="s">
        <v>287</v>
      </c>
      <c r="L539" s="253"/>
      <c r="M539" s="257"/>
      <c r="N539" s="251"/>
      <c r="O539" s="249">
        <v>6.6070000000000002</v>
      </c>
      <c r="P539" s="249">
        <v>66.343999999999994</v>
      </c>
      <c r="Q539" s="253" t="s">
        <v>993</v>
      </c>
    </row>
    <row r="540" spans="1:17" s="264" customFormat="1" ht="19.5" customHeight="1" x14ac:dyDescent="0.45">
      <c r="A540" s="247"/>
      <c r="B540" s="247"/>
      <c r="C540" s="246"/>
      <c r="D540" s="246" t="s">
        <v>301</v>
      </c>
      <c r="E540" s="247"/>
      <c r="F540" s="253" t="s">
        <v>1002</v>
      </c>
      <c r="G540" s="247"/>
      <c r="H540" s="251"/>
      <c r="I540" s="317">
        <v>3</v>
      </c>
      <c r="J540" s="420">
        <v>770000000</v>
      </c>
      <c r="K540" s="226"/>
      <c r="L540" s="253"/>
      <c r="M540" s="257"/>
      <c r="N540" s="251"/>
      <c r="O540" s="251"/>
      <c r="P540" s="251"/>
      <c r="Q540" s="253"/>
    </row>
    <row r="541" spans="1:17" s="264" customFormat="1" ht="19.5" customHeight="1" x14ac:dyDescent="0.45">
      <c r="A541" s="247"/>
      <c r="B541" s="247"/>
      <c r="C541" s="246"/>
      <c r="D541" s="246" t="s">
        <v>1003</v>
      </c>
      <c r="E541" s="247"/>
      <c r="F541" s="253" t="s">
        <v>565</v>
      </c>
      <c r="G541" s="247"/>
      <c r="H541" s="251"/>
      <c r="I541" s="317"/>
      <c r="J541" s="371"/>
      <c r="K541" s="226"/>
      <c r="L541" s="253"/>
      <c r="M541" s="257"/>
      <c r="N541" s="251"/>
      <c r="O541" s="251"/>
      <c r="P541" s="251"/>
      <c r="Q541" s="253"/>
    </row>
    <row r="542" spans="1:17" s="264" customFormat="1" ht="19.5" customHeight="1" x14ac:dyDescent="0.45">
      <c r="A542" s="247"/>
      <c r="B542" s="247"/>
      <c r="C542" s="246"/>
      <c r="D542" s="246"/>
      <c r="E542" s="247"/>
      <c r="F542" s="253"/>
      <c r="G542" s="247"/>
      <c r="H542" s="251"/>
      <c r="I542" s="317"/>
      <c r="J542" s="371"/>
      <c r="K542" s="226"/>
      <c r="L542" s="253"/>
      <c r="M542" s="257"/>
      <c r="N542" s="251"/>
      <c r="O542" s="251"/>
      <c r="P542" s="251"/>
      <c r="Q542" s="253"/>
    </row>
    <row r="543" spans="1:17" s="264" customFormat="1" ht="18.75" x14ac:dyDescent="0.45">
      <c r="A543" s="247"/>
      <c r="B543" s="247"/>
      <c r="C543" s="246"/>
      <c r="D543" s="246"/>
      <c r="E543" s="247"/>
      <c r="F543" s="253"/>
      <c r="G543" s="247"/>
      <c r="H543" s="251"/>
      <c r="I543" s="317"/>
      <c r="J543" s="371"/>
      <c r="K543" s="226"/>
      <c r="L543" s="253"/>
      <c r="M543" s="257"/>
      <c r="N543" s="251"/>
      <c r="O543" s="251"/>
      <c r="P543" s="251"/>
      <c r="Q543" s="253"/>
    </row>
    <row r="544" spans="1:17" s="264" customFormat="1" ht="19.5" customHeight="1" x14ac:dyDescent="0.45">
      <c r="A544" s="247">
        <v>12</v>
      </c>
      <c r="B544" s="247">
        <v>410</v>
      </c>
      <c r="C544" s="246" t="s">
        <v>277</v>
      </c>
      <c r="D544" s="246" t="s">
        <v>1004</v>
      </c>
      <c r="E544" s="281" t="s">
        <v>367</v>
      </c>
      <c r="F544" s="253" t="s">
        <v>1005</v>
      </c>
      <c r="G544" s="247">
        <v>9.4149999999999991</v>
      </c>
      <c r="H544" s="247" t="s">
        <v>1006</v>
      </c>
      <c r="I544" s="297">
        <v>1</v>
      </c>
      <c r="J544" s="371">
        <v>392922000</v>
      </c>
      <c r="K544" s="246" t="s">
        <v>1007</v>
      </c>
      <c r="L544" s="257">
        <v>241823</v>
      </c>
      <c r="M544" s="257">
        <v>242331</v>
      </c>
      <c r="N544" s="251">
        <v>510</v>
      </c>
      <c r="O544" s="279">
        <v>0.96099999999999997</v>
      </c>
      <c r="P544" s="279">
        <v>79.406000000000006</v>
      </c>
      <c r="Q544" s="268">
        <v>2562</v>
      </c>
    </row>
    <row r="545" spans="1:17" s="264" customFormat="1" ht="19.5" customHeight="1" x14ac:dyDescent="0.45">
      <c r="A545" s="247"/>
      <c r="B545" s="247"/>
      <c r="C545" s="246"/>
      <c r="D545" s="246" t="s">
        <v>1008</v>
      </c>
      <c r="E545" s="320" t="s">
        <v>372</v>
      </c>
      <c r="F545" s="253" t="s">
        <v>1009</v>
      </c>
      <c r="G545" s="247"/>
      <c r="H545" s="278">
        <v>241822</v>
      </c>
      <c r="I545" s="297">
        <v>2</v>
      </c>
      <c r="J545" s="420">
        <v>395894668</v>
      </c>
      <c r="K545" s="226"/>
      <c r="L545" s="253"/>
      <c r="M545" s="257"/>
      <c r="N545" s="251"/>
      <c r="O545" s="249">
        <v>3.1749999999999998</v>
      </c>
      <c r="P545" s="249">
        <v>81.67</v>
      </c>
      <c r="Q545" s="253" t="s">
        <v>1010</v>
      </c>
    </row>
    <row r="546" spans="1:17" s="264" customFormat="1" ht="19.5" customHeight="1" x14ac:dyDescent="0.45">
      <c r="A546" s="247"/>
      <c r="B546" s="247"/>
      <c r="C546" s="226"/>
      <c r="D546" s="188" t="s">
        <v>284</v>
      </c>
      <c r="E546" s="247"/>
      <c r="F546" s="253"/>
      <c r="G546" s="247"/>
      <c r="H546" s="251"/>
      <c r="I546" s="317">
        <v>3</v>
      </c>
      <c r="J546" s="420">
        <v>445000000</v>
      </c>
      <c r="K546" s="226"/>
      <c r="L546" s="253"/>
      <c r="M546" s="257"/>
      <c r="N546" s="251"/>
      <c r="O546" s="251"/>
      <c r="P546" s="251"/>
      <c r="Q546" s="253" t="s">
        <v>1011</v>
      </c>
    </row>
    <row r="547" spans="1:17" s="264" customFormat="1" ht="19.5" customHeight="1" x14ac:dyDescent="0.45">
      <c r="A547" s="251"/>
      <c r="B547" s="251"/>
      <c r="C547" s="226"/>
      <c r="D547" s="226" t="s">
        <v>1012</v>
      </c>
      <c r="E547" s="247"/>
      <c r="F547" s="253"/>
      <c r="G547" s="251"/>
      <c r="H547" s="251"/>
      <c r="I547" s="317"/>
      <c r="J547" s="367"/>
      <c r="K547" s="226"/>
      <c r="L547" s="253"/>
      <c r="M547" s="257"/>
      <c r="N547" s="251"/>
      <c r="O547" s="251"/>
      <c r="P547" s="251"/>
      <c r="Q547" s="253" t="s">
        <v>994</v>
      </c>
    </row>
    <row r="548" spans="1:17" s="264" customFormat="1" ht="19.5" customHeight="1" x14ac:dyDescent="0.45">
      <c r="A548" s="247"/>
      <c r="B548" s="247"/>
      <c r="C548" s="226"/>
      <c r="D548" s="226"/>
      <c r="E548" s="247"/>
      <c r="F548" s="253"/>
      <c r="G548" s="247"/>
      <c r="H548" s="251"/>
      <c r="I548" s="317"/>
      <c r="J548" s="371"/>
      <c r="K548" s="226"/>
      <c r="L548" s="253"/>
      <c r="M548" s="257"/>
      <c r="N548" s="251"/>
      <c r="O548" s="251"/>
      <c r="P548" s="251"/>
      <c r="Q548" s="253"/>
    </row>
    <row r="549" spans="1:17" s="264" customFormat="1" ht="19.5" customHeight="1" x14ac:dyDescent="0.45">
      <c r="A549" s="230"/>
      <c r="B549" s="230"/>
      <c r="C549" s="238"/>
      <c r="D549" s="238"/>
      <c r="E549" s="283"/>
      <c r="F549" s="285"/>
      <c r="G549" s="230"/>
      <c r="H549" s="283"/>
      <c r="I549" s="334"/>
      <c r="J549" s="421"/>
      <c r="K549" s="238"/>
      <c r="L549" s="285"/>
      <c r="M549" s="333"/>
      <c r="N549" s="283"/>
      <c r="O549" s="283"/>
      <c r="P549" s="283"/>
      <c r="Q549" s="285"/>
    </row>
    <row r="550" spans="1:17" s="264" customFormat="1" ht="19.5" customHeight="1" x14ac:dyDescent="0.45">
      <c r="A550" s="247">
        <v>13</v>
      </c>
      <c r="B550" s="247">
        <v>410</v>
      </c>
      <c r="C550" s="246" t="s">
        <v>277</v>
      </c>
      <c r="D550" s="246" t="s">
        <v>1004</v>
      </c>
      <c r="E550" s="281" t="s">
        <v>367</v>
      </c>
      <c r="F550" s="253" t="s">
        <v>1013</v>
      </c>
      <c r="G550" s="225">
        <v>8.6</v>
      </c>
      <c r="H550" s="251" t="s">
        <v>1014</v>
      </c>
      <c r="I550" s="317">
        <v>1</v>
      </c>
      <c r="J550" s="371">
        <v>393970000</v>
      </c>
      <c r="K550" s="226" t="s">
        <v>1015</v>
      </c>
      <c r="L550" s="257">
        <v>241823</v>
      </c>
      <c r="M550" s="257">
        <v>242301</v>
      </c>
      <c r="N550" s="251">
        <v>480</v>
      </c>
      <c r="O550" s="279">
        <v>3.605</v>
      </c>
      <c r="P550" s="279">
        <v>60.158000000000001</v>
      </c>
      <c r="Q550" s="268">
        <v>2562</v>
      </c>
    </row>
    <row r="551" spans="1:17" s="264" customFormat="1" ht="19.5" customHeight="1" x14ac:dyDescent="0.45">
      <c r="A551" s="247"/>
      <c r="B551" s="247"/>
      <c r="C551" s="246"/>
      <c r="D551" s="246" t="s">
        <v>1016</v>
      </c>
      <c r="E551" s="320" t="s">
        <v>372</v>
      </c>
      <c r="F551" s="253" t="s">
        <v>1017</v>
      </c>
      <c r="G551" s="247"/>
      <c r="H551" s="278">
        <v>241822</v>
      </c>
      <c r="I551" s="297">
        <v>2</v>
      </c>
      <c r="J551" s="420">
        <v>398731837.30000001</v>
      </c>
      <c r="K551" s="226"/>
      <c r="L551" s="253"/>
      <c r="M551" s="257">
        <v>242494</v>
      </c>
      <c r="N551" s="251">
        <v>673</v>
      </c>
      <c r="O551" s="249">
        <v>8.5380000000000003</v>
      </c>
      <c r="P551" s="249">
        <v>77.036000000000001</v>
      </c>
      <c r="Q551" s="253" t="s">
        <v>1018</v>
      </c>
    </row>
    <row r="552" spans="1:17" s="264" customFormat="1" ht="19.5" customHeight="1" x14ac:dyDescent="0.45">
      <c r="A552" s="247"/>
      <c r="B552" s="247"/>
      <c r="C552" s="226"/>
      <c r="D552" s="188" t="s">
        <v>284</v>
      </c>
      <c r="E552" s="247"/>
      <c r="F552" s="253"/>
      <c r="G552" s="189"/>
      <c r="H552" s="251"/>
      <c r="I552" s="317">
        <v>3</v>
      </c>
      <c r="J552" s="420">
        <v>445000000</v>
      </c>
      <c r="K552" s="226"/>
      <c r="L552" s="253" t="s">
        <v>290</v>
      </c>
      <c r="M552" s="257"/>
      <c r="N552" s="251"/>
      <c r="O552" s="251"/>
      <c r="P552" s="302"/>
      <c r="Q552" s="253"/>
    </row>
    <row r="553" spans="1:17" s="264" customFormat="1" ht="19.5" customHeight="1" x14ac:dyDescent="0.45">
      <c r="A553" s="251"/>
      <c r="B553" s="251"/>
      <c r="C553" s="226"/>
      <c r="D553" s="226" t="s">
        <v>1019</v>
      </c>
      <c r="E553" s="251"/>
      <c r="F553" s="253"/>
      <c r="G553" s="189"/>
      <c r="H553" s="251"/>
      <c r="I553" s="317"/>
      <c r="J553" s="371"/>
      <c r="K553" s="226"/>
      <c r="L553" s="253"/>
      <c r="M553" s="257"/>
      <c r="N553" s="251"/>
      <c r="O553" s="251"/>
      <c r="P553" s="251"/>
      <c r="Q553" s="268"/>
    </row>
    <row r="554" spans="1:17" s="264" customFormat="1" ht="18.75" x14ac:dyDescent="0.45">
      <c r="A554" s="251"/>
      <c r="B554" s="251"/>
      <c r="C554" s="226"/>
      <c r="D554" s="226"/>
      <c r="E554" s="251"/>
      <c r="F554" s="253"/>
      <c r="G554" s="251"/>
      <c r="H554" s="251"/>
      <c r="I554" s="255"/>
      <c r="J554" s="367"/>
      <c r="K554" s="226"/>
      <c r="L554" s="253"/>
      <c r="M554" s="257"/>
      <c r="N554" s="251"/>
      <c r="O554" s="251"/>
      <c r="P554" s="251"/>
      <c r="Q554" s="253"/>
    </row>
    <row r="555" spans="1:17" s="264" customFormat="1" ht="19.5" customHeight="1" x14ac:dyDescent="0.45">
      <c r="A555" s="251">
        <v>14</v>
      </c>
      <c r="B555" s="251">
        <v>101</v>
      </c>
      <c r="C555" s="251" t="s">
        <v>277</v>
      </c>
      <c r="D555" s="366" t="s">
        <v>181</v>
      </c>
      <c r="E555" s="328"/>
      <c r="F555" s="253" t="s">
        <v>1020</v>
      </c>
      <c r="G555" s="274">
        <v>13.750999999999999</v>
      </c>
      <c r="H555" s="247"/>
      <c r="I555" s="276">
        <v>1</v>
      </c>
      <c r="J555" s="294"/>
      <c r="K555" s="298"/>
      <c r="L555" s="261"/>
      <c r="M555" s="261"/>
      <c r="N555" s="251"/>
      <c r="O555" s="279"/>
      <c r="P555" s="279"/>
      <c r="Q555" s="253" t="s">
        <v>527</v>
      </c>
    </row>
    <row r="556" spans="1:17" ht="19.5" customHeight="1" x14ac:dyDescent="0.45">
      <c r="A556" s="251"/>
      <c r="B556" s="251"/>
      <c r="C556" s="251"/>
      <c r="D556" s="298" t="s">
        <v>489</v>
      </c>
      <c r="E556" s="251"/>
      <c r="F556" s="253" t="s">
        <v>1021</v>
      </c>
      <c r="G556" s="274"/>
      <c r="H556" s="257"/>
      <c r="I556" s="327">
        <v>2</v>
      </c>
      <c r="J556" s="294">
        <v>536640481.19999999</v>
      </c>
      <c r="K556" s="298"/>
      <c r="L556" s="261"/>
      <c r="M556" s="261"/>
      <c r="N556" s="251"/>
      <c r="O556" s="279"/>
      <c r="P556" s="279"/>
      <c r="Q556" s="253"/>
    </row>
    <row r="557" spans="1:17" ht="18" customHeight="1" x14ac:dyDescent="0.45">
      <c r="A557" s="247"/>
      <c r="B557" s="251"/>
      <c r="C557" s="251"/>
      <c r="D557" s="264" t="s">
        <v>961</v>
      </c>
      <c r="E557" s="251"/>
      <c r="F557" s="253" t="s">
        <v>1022</v>
      </c>
      <c r="G557" s="274"/>
      <c r="H557" s="257"/>
      <c r="I557" s="317">
        <v>3</v>
      </c>
      <c r="J557" s="294">
        <v>550000000</v>
      </c>
      <c r="K557" s="298"/>
      <c r="L557" s="261"/>
      <c r="M557" s="261"/>
      <c r="N557" s="251"/>
      <c r="O557" s="279"/>
      <c r="P557" s="279"/>
      <c r="Q557" s="268"/>
    </row>
    <row r="558" spans="1:17" ht="20.25" customHeight="1" x14ac:dyDescent="0.45">
      <c r="A558" s="247"/>
      <c r="B558" s="251"/>
      <c r="C558" s="251"/>
      <c r="D558" s="298"/>
      <c r="E558" s="251"/>
      <c r="F558" s="253" t="s">
        <v>1023</v>
      </c>
      <c r="G558" s="274"/>
      <c r="H558" s="257"/>
      <c r="I558" s="317"/>
      <c r="J558" s="294"/>
      <c r="K558" s="298"/>
      <c r="L558" s="261"/>
      <c r="M558" s="261"/>
      <c r="N558" s="251"/>
      <c r="O558" s="279"/>
      <c r="P558" s="279"/>
      <c r="Q558" s="268"/>
    </row>
    <row r="559" spans="1:17" ht="21.75" customHeight="1" x14ac:dyDescent="0.45">
      <c r="A559" s="247"/>
      <c r="B559" s="251"/>
      <c r="C559" s="189"/>
      <c r="D559" s="226"/>
      <c r="E559" s="251"/>
      <c r="F559" s="268"/>
      <c r="G559" s="274"/>
      <c r="H559" s="257"/>
      <c r="I559" s="317"/>
      <c r="J559" s="294"/>
      <c r="K559" s="298"/>
      <c r="L559" s="261"/>
      <c r="M559" s="261"/>
      <c r="N559" s="251"/>
      <c r="O559" s="279"/>
      <c r="P559" s="279"/>
      <c r="Q559" s="268"/>
    </row>
    <row r="560" spans="1:17" ht="18.95" customHeight="1" x14ac:dyDescent="0.45">
      <c r="A560" s="247">
        <v>15</v>
      </c>
      <c r="B560" s="251">
        <v>201</v>
      </c>
      <c r="C560" s="189" t="s">
        <v>277</v>
      </c>
      <c r="D560" s="226" t="s">
        <v>183</v>
      </c>
      <c r="E560" s="226"/>
      <c r="F560" s="298" t="s">
        <v>1024</v>
      </c>
      <c r="G560" s="274">
        <v>19.667999999999999</v>
      </c>
      <c r="H560" s="257"/>
      <c r="I560" s="327">
        <v>1</v>
      </c>
      <c r="J560" s="294"/>
      <c r="K560" s="298"/>
      <c r="L560" s="261"/>
      <c r="M560" s="261"/>
      <c r="N560" s="251"/>
      <c r="O560" s="279"/>
      <c r="P560" s="279"/>
      <c r="Q560" s="253" t="s">
        <v>527</v>
      </c>
    </row>
    <row r="561" spans="1:17" ht="18.95" customHeight="1" x14ac:dyDescent="0.45">
      <c r="A561" s="247"/>
      <c r="B561" s="251"/>
      <c r="C561" s="189"/>
      <c r="D561" s="226" t="s">
        <v>501</v>
      </c>
      <c r="E561" s="226"/>
      <c r="F561" s="298" t="s">
        <v>1025</v>
      </c>
      <c r="G561" s="274"/>
      <c r="H561" s="257"/>
      <c r="I561" s="327">
        <v>2</v>
      </c>
      <c r="J561" s="294">
        <v>949959691.04999995</v>
      </c>
      <c r="K561" s="298"/>
      <c r="L561" s="261"/>
      <c r="M561" s="261"/>
      <c r="N561" s="251"/>
      <c r="O561" s="279"/>
      <c r="P561" s="279"/>
      <c r="Q561" s="268"/>
    </row>
    <row r="562" spans="1:17" ht="18" customHeight="1" x14ac:dyDescent="0.45">
      <c r="A562" s="247"/>
      <c r="B562" s="251"/>
      <c r="C562" s="189"/>
      <c r="D562" s="226" t="s">
        <v>1026</v>
      </c>
      <c r="E562" s="226"/>
      <c r="F562" s="298"/>
      <c r="G562" s="424"/>
      <c r="H562" s="257"/>
      <c r="I562" s="317">
        <v>3</v>
      </c>
      <c r="J562" s="294">
        <v>950000000</v>
      </c>
      <c r="K562" s="298"/>
      <c r="L562" s="261"/>
      <c r="M562" s="261"/>
      <c r="N562" s="251"/>
      <c r="O562" s="279"/>
      <c r="P562" s="279"/>
      <c r="Q562" s="268"/>
    </row>
    <row r="563" spans="1:17" ht="18.75" x14ac:dyDescent="0.45">
      <c r="A563" s="247"/>
      <c r="B563" s="251"/>
      <c r="C563" s="189"/>
      <c r="D563" s="226"/>
      <c r="E563" s="226"/>
      <c r="F563" s="298"/>
      <c r="G563" s="424"/>
      <c r="H563" s="257"/>
      <c r="I563" s="188"/>
      <c r="J563" s="298"/>
      <c r="K563" s="298"/>
      <c r="L563" s="261"/>
      <c r="M563" s="261"/>
      <c r="N563" s="251"/>
      <c r="O563" s="279"/>
      <c r="P563" s="279"/>
      <c r="Q563" s="268"/>
    </row>
    <row r="564" spans="1:17" ht="18.95" customHeight="1" x14ac:dyDescent="0.45">
      <c r="A564" s="247">
        <v>16</v>
      </c>
      <c r="B564" s="251">
        <v>425</v>
      </c>
      <c r="C564" s="189" t="s">
        <v>277</v>
      </c>
      <c r="D564" s="226" t="s">
        <v>1027</v>
      </c>
      <c r="E564" s="226"/>
      <c r="F564" s="253" t="s">
        <v>1028</v>
      </c>
      <c r="G564" s="424">
        <v>7.1829999999999998</v>
      </c>
      <c r="H564" s="257"/>
      <c r="I564" s="276">
        <v>1</v>
      </c>
      <c r="J564" s="294"/>
      <c r="K564" s="298"/>
      <c r="L564" s="261"/>
      <c r="M564" s="261"/>
      <c r="N564" s="251"/>
      <c r="O564" s="279"/>
      <c r="P564" s="279"/>
      <c r="Q564" s="268" t="s">
        <v>1029</v>
      </c>
    </row>
    <row r="565" spans="1:17" ht="18.95" customHeight="1" x14ac:dyDescent="0.45">
      <c r="A565" s="247"/>
      <c r="B565" s="251"/>
      <c r="C565" s="189"/>
      <c r="D565" s="226" t="s">
        <v>1030</v>
      </c>
      <c r="E565" s="226"/>
      <c r="F565" s="253" t="s">
        <v>1031</v>
      </c>
      <c r="G565" s="424"/>
      <c r="H565" s="257"/>
      <c r="I565" s="276">
        <v>2</v>
      </c>
      <c r="J565" s="294">
        <v>569468723.90999997</v>
      </c>
      <c r="K565" s="298"/>
      <c r="L565" s="261"/>
      <c r="M565" s="261"/>
      <c r="N565" s="251"/>
      <c r="O565" s="279"/>
      <c r="P565" s="279"/>
      <c r="Q565" s="253" t="s">
        <v>1032</v>
      </c>
    </row>
    <row r="566" spans="1:17" ht="18.95" customHeight="1" x14ac:dyDescent="0.45">
      <c r="A566" s="247"/>
      <c r="B566" s="251"/>
      <c r="C566" s="251"/>
      <c r="D566" s="298" t="s">
        <v>501</v>
      </c>
      <c r="E566" s="226"/>
      <c r="F566" s="253"/>
      <c r="G566" s="424"/>
      <c r="H566" s="257"/>
      <c r="I566" s="317">
        <v>3</v>
      </c>
      <c r="J566" s="377">
        <v>570000000</v>
      </c>
      <c r="K566" s="415"/>
      <c r="L566" s="261"/>
      <c r="M566" s="261"/>
      <c r="N566" s="251"/>
      <c r="O566" s="279"/>
      <c r="P566" s="279"/>
      <c r="Q566" s="268"/>
    </row>
    <row r="567" spans="1:17" ht="18.95" customHeight="1" x14ac:dyDescent="0.45">
      <c r="A567" s="247"/>
      <c r="B567" s="251"/>
      <c r="C567" s="251"/>
      <c r="D567" s="188" t="s">
        <v>1033</v>
      </c>
      <c r="E567" s="226"/>
      <c r="F567" s="253"/>
      <c r="G567" s="424"/>
      <c r="H567" s="257"/>
      <c r="I567" s="317"/>
      <c r="J567" s="377"/>
      <c r="K567" s="415"/>
      <c r="L567" s="261"/>
      <c r="M567" s="261"/>
      <c r="N567" s="251"/>
      <c r="O567" s="279"/>
      <c r="P567" s="279"/>
      <c r="Q567" s="268"/>
    </row>
    <row r="568" spans="1:17" s="264" customFormat="1" ht="21.75" customHeight="1" x14ac:dyDescent="0.45">
      <c r="A568" s="283"/>
      <c r="B568" s="283"/>
      <c r="C568" s="238"/>
      <c r="E568" s="283"/>
      <c r="F568" s="285"/>
      <c r="G568" s="189"/>
      <c r="H568" s="251"/>
      <c r="J568" s="331"/>
      <c r="K568" s="331"/>
      <c r="L568" s="285"/>
      <c r="M568" s="333"/>
      <c r="N568" s="283"/>
      <c r="O568" s="283"/>
      <c r="P568" s="283"/>
      <c r="Q568" s="268"/>
    </row>
    <row r="569" spans="1:17" ht="19.5" customHeight="1" x14ac:dyDescent="0.45">
      <c r="A569" s="337"/>
      <c r="B569" s="425" t="s">
        <v>627</v>
      </c>
      <c r="C569" s="339"/>
      <c r="D569" s="340"/>
      <c r="E569" s="339">
        <v>11</v>
      </c>
      <c r="F569" s="342" t="s">
        <v>15</v>
      </c>
      <c r="G569" s="343">
        <f>G484+G490+G550+G544+G520+G513+G507+G500+G538+G533+G527</f>
        <v>65.765000000000001</v>
      </c>
      <c r="H569" s="344"/>
      <c r="I569" s="345">
        <v>1</v>
      </c>
      <c r="J569" s="346">
        <f>J484+J490+J550+J544+J520+J513+J507+J500+J538+J533+J527</f>
        <v>4637987167</v>
      </c>
      <c r="K569" s="347"/>
      <c r="L569" s="348"/>
      <c r="M569" s="349"/>
      <c r="N569" s="339"/>
      <c r="O569" s="350"/>
      <c r="P569" s="350"/>
      <c r="Q569" s="351"/>
    </row>
    <row r="570" spans="1:17" ht="19.5" customHeight="1" x14ac:dyDescent="0.45">
      <c r="A570" s="337"/>
      <c r="B570" s="426" t="s">
        <v>628</v>
      </c>
      <c r="C570" s="344"/>
      <c r="D570" s="427"/>
      <c r="E570" s="339">
        <v>3</v>
      </c>
      <c r="F570" s="342" t="s">
        <v>15</v>
      </c>
      <c r="G570" s="428">
        <f>G560+G555+G564</f>
        <v>40.601999999999997</v>
      </c>
      <c r="H570" s="344"/>
      <c r="I570" s="317">
        <v>3</v>
      </c>
      <c r="J570" s="429">
        <f>J566+J562+J557</f>
        <v>2070000000</v>
      </c>
      <c r="K570" s="347"/>
      <c r="L570" s="339"/>
      <c r="M570" s="349"/>
      <c r="N570" s="339"/>
      <c r="O570" s="416"/>
      <c r="P570" s="416"/>
      <c r="Q570" s="351"/>
    </row>
    <row r="571" spans="1:17" ht="19.5" customHeight="1" x14ac:dyDescent="0.45">
      <c r="A571" s="337"/>
      <c r="B571" s="338" t="s">
        <v>629</v>
      </c>
      <c r="C571" s="339"/>
      <c r="D571" s="340"/>
      <c r="E571" s="339">
        <v>2</v>
      </c>
      <c r="F571" s="342" t="s">
        <v>15</v>
      </c>
      <c r="G571" s="428">
        <f>G478+G495</f>
        <v>28.805</v>
      </c>
      <c r="H571" s="337"/>
      <c r="I571" s="345">
        <v>1</v>
      </c>
      <c r="J571" s="430">
        <f>J478+J495</f>
        <v>1263000000</v>
      </c>
      <c r="K571" s="347"/>
      <c r="L571" s="339"/>
      <c r="M571" s="349"/>
      <c r="N571" s="339"/>
      <c r="O571" s="350"/>
      <c r="P571" s="350"/>
      <c r="Q571" s="351"/>
    </row>
    <row r="572" spans="1:17" ht="19.5" customHeight="1" x14ac:dyDescent="0.45">
      <c r="A572" s="251"/>
      <c r="B572" s="251"/>
      <c r="C572" s="251"/>
      <c r="D572" s="252" t="s">
        <v>1034</v>
      </c>
      <c r="E572" s="251"/>
      <c r="F572" s="417"/>
      <c r="G572" s="274"/>
      <c r="H572" s="368"/>
      <c r="I572" s="276"/>
      <c r="J572" s="277"/>
      <c r="K572" s="226"/>
      <c r="L572" s="251"/>
      <c r="M572" s="226"/>
      <c r="N572" s="251"/>
      <c r="O572" s="259"/>
      <c r="P572" s="260"/>
      <c r="Q572" s="253"/>
    </row>
    <row r="573" spans="1:17" s="264" customFormat="1" ht="19.5" customHeight="1" x14ac:dyDescent="0.45">
      <c r="A573" s="251">
        <v>1</v>
      </c>
      <c r="B573" s="251">
        <v>12</v>
      </c>
      <c r="C573" s="226" t="s">
        <v>277</v>
      </c>
      <c r="D573" s="226" t="s">
        <v>189</v>
      </c>
      <c r="E573" s="431" t="s">
        <v>504</v>
      </c>
      <c r="F573" s="432" t="s">
        <v>1035</v>
      </c>
      <c r="G573" s="274">
        <v>26.451000000000001</v>
      </c>
      <c r="H573" s="278" t="s">
        <v>1036</v>
      </c>
      <c r="I573" s="297">
        <v>1</v>
      </c>
      <c r="J573" s="433">
        <v>1356098775.4000001</v>
      </c>
      <c r="K573" s="253" t="s">
        <v>723</v>
      </c>
      <c r="L573" s="278">
        <v>240848</v>
      </c>
      <c r="M573" s="257">
        <v>241928</v>
      </c>
      <c r="N573" s="299">
        <v>1080</v>
      </c>
      <c r="O573" s="279">
        <v>0.3</v>
      </c>
      <c r="P573" s="279">
        <v>99.43</v>
      </c>
      <c r="Q573" s="268">
        <v>2559</v>
      </c>
    </row>
    <row r="574" spans="1:17" s="264" customFormat="1" ht="19.5" customHeight="1" x14ac:dyDescent="0.45">
      <c r="A574" s="251"/>
      <c r="B574" s="251"/>
      <c r="C574" s="226"/>
      <c r="D574" s="226" t="s">
        <v>337</v>
      </c>
      <c r="E574" s="251" t="s">
        <v>1037</v>
      </c>
      <c r="F574" s="432" t="s">
        <v>1038</v>
      </c>
      <c r="G574" s="251"/>
      <c r="H574" s="278">
        <v>240847</v>
      </c>
      <c r="I574" s="297">
        <v>2</v>
      </c>
      <c r="J574" s="420">
        <v>1465192051.9000001</v>
      </c>
      <c r="K574" s="303" t="s">
        <v>829</v>
      </c>
      <c r="L574" s="251"/>
      <c r="M574" s="257">
        <v>241925</v>
      </c>
      <c r="N574" s="299">
        <v>1077</v>
      </c>
      <c r="O574" s="249">
        <v>1.55</v>
      </c>
      <c r="P574" s="249">
        <v>100</v>
      </c>
      <c r="Q574" s="253" t="s">
        <v>1039</v>
      </c>
    </row>
    <row r="575" spans="1:17" s="264" customFormat="1" ht="19.5" customHeight="1" x14ac:dyDescent="0.45">
      <c r="A575" s="251"/>
      <c r="B575" s="251"/>
      <c r="C575" s="226"/>
      <c r="D575" s="226" t="s">
        <v>581</v>
      </c>
      <c r="E575" s="251"/>
      <c r="F575" s="432" t="s">
        <v>1040</v>
      </c>
      <c r="G575" s="251"/>
      <c r="H575" s="247"/>
      <c r="I575" s="297">
        <v>3</v>
      </c>
      <c r="J575" s="420">
        <v>1523855000</v>
      </c>
      <c r="K575" s="302"/>
      <c r="L575" s="253"/>
      <c r="M575" s="257">
        <v>242068</v>
      </c>
      <c r="N575" s="299">
        <v>1220</v>
      </c>
      <c r="O575" s="251"/>
      <c r="P575" s="251"/>
      <c r="Q575" s="253"/>
    </row>
    <row r="576" spans="1:17" s="264" customFormat="1" ht="19.5" customHeight="1" x14ac:dyDescent="0.45">
      <c r="A576" s="251"/>
      <c r="B576" s="251"/>
      <c r="C576" s="226"/>
      <c r="D576" s="226"/>
      <c r="E576" s="251"/>
      <c r="F576" s="432" t="s">
        <v>1041</v>
      </c>
      <c r="G576" s="251"/>
      <c r="H576" s="247"/>
      <c r="I576" s="434" t="s">
        <v>1042</v>
      </c>
      <c r="J576" s="435"/>
      <c r="K576" s="302"/>
      <c r="M576" s="257">
        <v>242115</v>
      </c>
      <c r="N576" s="299">
        <v>1267</v>
      </c>
      <c r="O576" s="251"/>
      <c r="P576" s="251"/>
      <c r="Q576" s="253"/>
    </row>
    <row r="577" spans="1:17" s="264" customFormat="1" ht="19.5" customHeight="1" x14ac:dyDescent="0.45">
      <c r="A577" s="251"/>
      <c r="B577" s="251"/>
      <c r="C577" s="226"/>
      <c r="D577" s="226"/>
      <c r="E577" s="251"/>
      <c r="F577" s="432"/>
      <c r="G577" s="251"/>
      <c r="H577" s="247"/>
      <c r="I577" s="434"/>
      <c r="J577" s="435"/>
      <c r="K577" s="302"/>
      <c r="L577" s="253" t="s">
        <v>290</v>
      </c>
      <c r="M577" s="257"/>
      <c r="N577" s="251"/>
      <c r="O577" s="251"/>
      <c r="P577" s="251"/>
      <c r="Q577" s="303"/>
    </row>
    <row r="578" spans="1:17" s="264" customFormat="1" ht="19.5" customHeight="1" x14ac:dyDescent="0.45">
      <c r="A578" s="251"/>
      <c r="B578" s="251"/>
      <c r="C578" s="226"/>
      <c r="D578" s="226"/>
      <c r="E578" s="251"/>
      <c r="F578" s="432"/>
      <c r="G578" s="251"/>
      <c r="H578" s="247"/>
      <c r="I578" s="434"/>
      <c r="J578" s="435"/>
      <c r="K578" s="302"/>
      <c r="L578" s="253"/>
      <c r="M578" s="257"/>
      <c r="N578" s="251"/>
      <c r="O578" s="251"/>
      <c r="P578" s="251"/>
      <c r="Q578" s="303"/>
    </row>
    <row r="579" spans="1:17" s="264" customFormat="1" ht="19.5" customHeight="1" x14ac:dyDescent="0.45">
      <c r="A579" s="283"/>
      <c r="B579" s="283"/>
      <c r="C579" s="238"/>
      <c r="D579" s="238"/>
      <c r="E579" s="283"/>
      <c r="F579" s="436"/>
      <c r="G579" s="283"/>
      <c r="H579" s="230"/>
      <c r="I579" s="437"/>
      <c r="J579" s="438"/>
      <c r="K579" s="308"/>
      <c r="L579" s="285"/>
      <c r="M579" s="333"/>
      <c r="N579" s="283"/>
      <c r="O579" s="283"/>
      <c r="P579" s="283"/>
      <c r="Q579" s="335"/>
    </row>
    <row r="580" spans="1:17" s="264" customFormat="1" ht="19.5" customHeight="1" x14ac:dyDescent="0.45">
      <c r="A580" s="251">
        <v>2</v>
      </c>
      <c r="B580" s="251">
        <v>4</v>
      </c>
      <c r="C580" s="226" t="s">
        <v>277</v>
      </c>
      <c r="D580" s="226" t="s">
        <v>1043</v>
      </c>
      <c r="E580" s="254" t="s">
        <v>367</v>
      </c>
      <c r="F580" s="253" t="s">
        <v>1044</v>
      </c>
      <c r="G580" s="274">
        <v>4.0999999999999996</v>
      </c>
      <c r="H580" s="278" t="s">
        <v>1045</v>
      </c>
      <c r="I580" s="297">
        <v>1</v>
      </c>
      <c r="J580" s="420">
        <v>295000000</v>
      </c>
      <c r="K580" s="303" t="s">
        <v>1046</v>
      </c>
      <c r="L580" s="278">
        <v>241473</v>
      </c>
      <c r="M580" s="278">
        <v>242132</v>
      </c>
      <c r="N580" s="251">
        <v>660</v>
      </c>
      <c r="O580" s="279">
        <v>0</v>
      </c>
      <c r="P580" s="279">
        <v>3.1720000000000002</v>
      </c>
      <c r="Q580" s="303">
        <v>2561</v>
      </c>
    </row>
    <row r="581" spans="1:17" s="264" customFormat="1" ht="19.5" customHeight="1" x14ac:dyDescent="0.45">
      <c r="A581" s="251"/>
      <c r="B581" s="251"/>
      <c r="C581" s="226"/>
      <c r="D581" s="226" t="s">
        <v>1047</v>
      </c>
      <c r="E581" s="251" t="s">
        <v>1048</v>
      </c>
      <c r="F581" s="253" t="s">
        <v>1049</v>
      </c>
      <c r="G581" s="251"/>
      <c r="H581" s="278">
        <v>241472</v>
      </c>
      <c r="I581" s="297">
        <v>2</v>
      </c>
      <c r="J581" s="420">
        <v>339992228.60000002</v>
      </c>
      <c r="K581" s="303" t="s">
        <v>1050</v>
      </c>
      <c r="L581" s="251"/>
      <c r="M581" s="257"/>
      <c r="N581" s="251"/>
      <c r="O581" s="249">
        <v>0</v>
      </c>
      <c r="P581" s="249">
        <v>3.1720000000000002</v>
      </c>
      <c r="Q581" s="253" t="s">
        <v>1051</v>
      </c>
    </row>
    <row r="582" spans="1:17" s="264" customFormat="1" ht="22.5" customHeight="1" x14ac:dyDescent="0.45">
      <c r="A582" s="251"/>
      <c r="B582" s="251"/>
      <c r="C582" s="226"/>
      <c r="D582" s="226" t="s">
        <v>548</v>
      </c>
      <c r="E582" s="251"/>
      <c r="F582" s="253"/>
      <c r="G582" s="251"/>
      <c r="H582" s="247"/>
      <c r="I582" s="297">
        <v>3</v>
      </c>
      <c r="J582" s="420">
        <v>340000000</v>
      </c>
      <c r="K582" s="302"/>
      <c r="L582" s="251"/>
      <c r="M582" s="257"/>
      <c r="N582" s="251"/>
      <c r="O582" s="251"/>
      <c r="P582" s="251"/>
      <c r="Q582" s="253"/>
    </row>
    <row r="583" spans="1:17" s="264" customFormat="1" ht="19.5" customHeight="1" x14ac:dyDescent="0.45">
      <c r="A583" s="251"/>
      <c r="B583" s="251"/>
      <c r="C583" s="226"/>
      <c r="D583" s="226" t="s">
        <v>1052</v>
      </c>
      <c r="E583" s="251"/>
      <c r="F583" s="253"/>
      <c r="G583" s="251"/>
      <c r="H583" s="439"/>
      <c r="I583" s="297"/>
      <c r="J583" s="420"/>
      <c r="K583" s="440"/>
      <c r="L583" s="251"/>
      <c r="M583" s="257"/>
      <c r="N583" s="251"/>
      <c r="O583" s="251"/>
      <c r="P583" s="251"/>
      <c r="Q583" s="253"/>
    </row>
    <row r="584" spans="1:17" s="264" customFormat="1" ht="19.5" customHeight="1" x14ac:dyDescent="0.45">
      <c r="A584" s="251"/>
      <c r="B584" s="251"/>
      <c r="C584" s="226"/>
      <c r="D584" s="226"/>
      <c r="E584" s="251"/>
      <c r="F584" s="253"/>
      <c r="G584" s="251"/>
      <c r="H584" s="247"/>
      <c r="I584" s="297"/>
      <c r="J584" s="420"/>
      <c r="K584" s="302"/>
      <c r="L584" s="251"/>
      <c r="M584" s="257"/>
      <c r="N584" s="251"/>
      <c r="O584" s="251"/>
      <c r="P584" s="251"/>
      <c r="Q584" s="303"/>
    </row>
    <row r="585" spans="1:17" s="264" customFormat="1" ht="20.25" customHeight="1" x14ac:dyDescent="0.45">
      <c r="A585" s="251"/>
      <c r="B585" s="251"/>
      <c r="C585" s="226"/>
      <c r="D585" s="226"/>
      <c r="E585" s="251"/>
      <c r="F585" s="253"/>
      <c r="G585" s="251"/>
      <c r="H585" s="247"/>
      <c r="I585" s="297"/>
      <c r="J585" s="420"/>
      <c r="K585" s="302"/>
      <c r="L585" s="251"/>
      <c r="M585" s="257"/>
      <c r="N585" s="251"/>
      <c r="O585" s="251"/>
      <c r="P585" s="251"/>
      <c r="Q585" s="303"/>
    </row>
    <row r="586" spans="1:17" s="264" customFormat="1" ht="19.5" customHeight="1" x14ac:dyDescent="0.45">
      <c r="A586" s="251">
        <v>3</v>
      </c>
      <c r="B586" s="251">
        <v>4</v>
      </c>
      <c r="C586" s="226" t="s">
        <v>277</v>
      </c>
      <c r="D586" s="226" t="s">
        <v>1043</v>
      </c>
      <c r="E586" s="254" t="s">
        <v>367</v>
      </c>
      <c r="F586" s="253" t="s">
        <v>1053</v>
      </c>
      <c r="G586" s="274">
        <v>1.3959999999999999</v>
      </c>
      <c r="H586" s="247" t="s">
        <v>1054</v>
      </c>
      <c r="I586" s="297">
        <v>1</v>
      </c>
      <c r="J586" s="420">
        <v>168000000</v>
      </c>
      <c r="K586" s="303" t="s">
        <v>1055</v>
      </c>
      <c r="L586" s="278">
        <v>241445</v>
      </c>
      <c r="M586" s="278">
        <v>242074</v>
      </c>
      <c r="N586" s="251">
        <v>630</v>
      </c>
      <c r="O586" s="279">
        <v>0</v>
      </c>
      <c r="P586" s="279">
        <v>3.1760000000000002</v>
      </c>
      <c r="Q586" s="303">
        <v>2561</v>
      </c>
    </row>
    <row r="587" spans="1:17" s="264" customFormat="1" ht="19.5" customHeight="1" x14ac:dyDescent="0.45">
      <c r="A587" s="251"/>
      <c r="B587" s="251"/>
      <c r="C587" s="226"/>
      <c r="D587" s="226" t="s">
        <v>1056</v>
      </c>
      <c r="E587" s="251" t="s">
        <v>1048</v>
      </c>
      <c r="F587" s="253" t="s">
        <v>1057</v>
      </c>
      <c r="G587" s="251"/>
      <c r="H587" s="278">
        <v>241444</v>
      </c>
      <c r="I587" s="297">
        <v>2</v>
      </c>
      <c r="J587" s="420">
        <v>265605225.19999999</v>
      </c>
      <c r="K587" s="303" t="s">
        <v>1058</v>
      </c>
      <c r="L587" s="251"/>
      <c r="M587" s="257"/>
      <c r="N587" s="251"/>
      <c r="O587" s="271">
        <v>0</v>
      </c>
      <c r="P587" s="271">
        <v>3.1760000000000002</v>
      </c>
      <c r="Q587" s="303" t="s">
        <v>1051</v>
      </c>
    </row>
    <row r="588" spans="1:17" s="264" customFormat="1" ht="19.5" customHeight="1" x14ac:dyDescent="0.45">
      <c r="A588" s="251"/>
      <c r="B588" s="251"/>
      <c r="C588" s="226"/>
      <c r="D588" s="226" t="s">
        <v>548</v>
      </c>
      <c r="E588" s="251"/>
      <c r="F588" s="253"/>
      <c r="G588" s="251"/>
      <c r="H588" s="251"/>
      <c r="I588" s="317">
        <v>3</v>
      </c>
      <c r="J588" s="420">
        <v>295400000</v>
      </c>
      <c r="K588" s="303" t="s">
        <v>351</v>
      </c>
      <c r="L588" s="251"/>
      <c r="M588" s="257"/>
      <c r="N588" s="251"/>
      <c r="O588" s="251"/>
      <c r="P588" s="251"/>
      <c r="Q588" s="253"/>
    </row>
    <row r="589" spans="1:17" s="264" customFormat="1" ht="19.5" customHeight="1" x14ac:dyDescent="0.45">
      <c r="A589" s="251"/>
      <c r="B589" s="251"/>
      <c r="C589" s="226"/>
      <c r="D589" s="226" t="s">
        <v>1052</v>
      </c>
      <c r="E589" s="251"/>
      <c r="F589" s="253"/>
      <c r="G589" s="251"/>
      <c r="H589" s="251"/>
      <c r="I589" s="317"/>
      <c r="J589" s="367"/>
      <c r="K589" s="267"/>
      <c r="L589" s="251"/>
      <c r="M589" s="257"/>
      <c r="N589" s="251"/>
      <c r="O589" s="251"/>
      <c r="P589" s="251"/>
      <c r="Q589" s="268"/>
    </row>
    <row r="590" spans="1:17" s="264" customFormat="1" ht="19.5" customHeight="1" x14ac:dyDescent="0.45">
      <c r="A590" s="251"/>
      <c r="B590" s="251"/>
      <c r="C590" s="226"/>
      <c r="D590" s="226"/>
      <c r="E590" s="251"/>
      <c r="F590" s="253"/>
      <c r="G590" s="251"/>
      <c r="H590" s="251"/>
      <c r="I590" s="317"/>
      <c r="J590" s="367"/>
      <c r="K590" s="267"/>
      <c r="L590" s="251"/>
      <c r="M590" s="257"/>
      <c r="N590" s="251"/>
      <c r="O590" s="251"/>
      <c r="P590" s="251"/>
      <c r="Q590" s="268"/>
    </row>
    <row r="591" spans="1:17" s="264" customFormat="1" ht="19.5" customHeight="1" x14ac:dyDescent="0.45">
      <c r="A591" s="251"/>
      <c r="B591" s="251"/>
      <c r="C591" s="226"/>
      <c r="D591" s="226"/>
      <c r="E591" s="251"/>
      <c r="F591" s="253"/>
      <c r="G591" s="251"/>
      <c r="H591" s="251"/>
      <c r="I591" s="317"/>
      <c r="J591" s="367"/>
      <c r="K591" s="267"/>
      <c r="L591" s="251"/>
      <c r="M591" s="257"/>
      <c r="N591" s="251"/>
      <c r="O591" s="251"/>
      <c r="P591" s="251"/>
      <c r="Q591" s="268"/>
    </row>
    <row r="592" spans="1:17" s="264" customFormat="1" ht="19.5" customHeight="1" x14ac:dyDescent="0.45">
      <c r="A592" s="251">
        <v>4</v>
      </c>
      <c r="B592" s="251">
        <v>348</v>
      </c>
      <c r="C592" s="226" t="s">
        <v>277</v>
      </c>
      <c r="D592" s="226" t="s">
        <v>152</v>
      </c>
      <c r="E592" s="254" t="s">
        <v>310</v>
      </c>
      <c r="F592" s="253" t="s">
        <v>1059</v>
      </c>
      <c r="G592" s="251">
        <v>19.963999999999999</v>
      </c>
      <c r="H592" s="251" t="s">
        <v>1060</v>
      </c>
      <c r="I592" s="317">
        <v>1</v>
      </c>
      <c r="J592" s="367">
        <v>900525944</v>
      </c>
      <c r="K592" s="267" t="s">
        <v>1061</v>
      </c>
      <c r="L592" s="257">
        <v>241964</v>
      </c>
      <c r="M592" s="257">
        <v>243013</v>
      </c>
      <c r="N592" s="299">
        <v>1050</v>
      </c>
      <c r="O592" s="260">
        <v>5.7770000000000001</v>
      </c>
      <c r="P592" s="260">
        <v>28.029</v>
      </c>
      <c r="Q592" s="268">
        <v>2562</v>
      </c>
    </row>
    <row r="593" spans="1:17" s="264" customFormat="1" ht="19.5" customHeight="1" x14ac:dyDescent="0.45">
      <c r="A593" s="251"/>
      <c r="B593" s="251"/>
      <c r="C593" s="226"/>
      <c r="D593" s="226" t="s">
        <v>402</v>
      </c>
      <c r="E593" s="251" t="s">
        <v>1062</v>
      </c>
      <c r="F593" s="253" t="s">
        <v>1063</v>
      </c>
      <c r="G593" s="251"/>
      <c r="H593" s="257">
        <v>241963</v>
      </c>
      <c r="I593" s="317">
        <v>2</v>
      </c>
      <c r="J593" s="367">
        <v>903474420.89999998</v>
      </c>
      <c r="K593" s="267"/>
      <c r="L593" s="251"/>
      <c r="M593" s="257"/>
      <c r="N593" s="251"/>
      <c r="O593" s="271">
        <v>2.3639999999999999</v>
      </c>
      <c r="P593" s="271">
        <v>14.372</v>
      </c>
      <c r="Q593" s="253" t="s">
        <v>619</v>
      </c>
    </row>
    <row r="594" spans="1:17" s="264" customFormat="1" ht="19.5" customHeight="1" x14ac:dyDescent="0.45">
      <c r="A594" s="251"/>
      <c r="B594" s="251"/>
      <c r="C594" s="226"/>
      <c r="D594" s="226" t="s">
        <v>1064</v>
      </c>
      <c r="E594" s="251"/>
      <c r="F594" s="253"/>
      <c r="G594" s="251"/>
      <c r="H594" s="251"/>
      <c r="I594" s="317">
        <v>3</v>
      </c>
      <c r="J594" s="367">
        <v>1000000000</v>
      </c>
      <c r="K594" s="267"/>
      <c r="L594" s="251"/>
      <c r="M594" s="257"/>
      <c r="N594" s="251"/>
      <c r="O594" s="251"/>
      <c r="P594" s="251"/>
      <c r="Q594" s="253"/>
    </row>
    <row r="595" spans="1:17" s="264" customFormat="1" ht="22.5" customHeight="1" x14ac:dyDescent="0.45">
      <c r="A595" s="251"/>
      <c r="B595" s="251"/>
      <c r="C595" s="226"/>
      <c r="D595" s="226"/>
      <c r="E595" s="251"/>
      <c r="F595" s="253"/>
      <c r="G595" s="251"/>
      <c r="H595" s="251"/>
      <c r="I595" s="317"/>
      <c r="J595" s="420"/>
      <c r="K595" s="302"/>
      <c r="L595" s="251"/>
      <c r="M595" s="257"/>
      <c r="N595" s="251"/>
      <c r="O595" s="251"/>
      <c r="P595" s="251"/>
      <c r="Q595" s="303"/>
    </row>
    <row r="596" spans="1:17" s="264" customFormat="1" ht="19.5" customHeight="1" x14ac:dyDescent="0.45">
      <c r="A596" s="251">
        <v>5</v>
      </c>
      <c r="B596" s="251">
        <v>4055</v>
      </c>
      <c r="C596" s="226" t="s">
        <v>277</v>
      </c>
      <c r="D596" s="226" t="s">
        <v>1065</v>
      </c>
      <c r="E596" s="254" t="s">
        <v>367</v>
      </c>
      <c r="F596" s="253" t="s">
        <v>1066</v>
      </c>
      <c r="G596" s="251">
        <v>6.173</v>
      </c>
      <c r="H596" s="251" t="s">
        <v>1067</v>
      </c>
      <c r="I596" s="317">
        <v>1</v>
      </c>
      <c r="J596" s="420">
        <v>310194998</v>
      </c>
      <c r="K596" s="441" t="s">
        <v>1068</v>
      </c>
      <c r="L596" s="257">
        <v>241874</v>
      </c>
      <c r="M596" s="257">
        <v>242322</v>
      </c>
      <c r="N596" s="251">
        <v>450</v>
      </c>
      <c r="O596" s="279">
        <v>3.6349999999999998</v>
      </c>
      <c r="P596" s="279">
        <v>86.391999999999996</v>
      </c>
      <c r="Q596" s="303">
        <v>2562</v>
      </c>
    </row>
    <row r="597" spans="1:17" s="264" customFormat="1" ht="19.5" customHeight="1" x14ac:dyDescent="0.45">
      <c r="A597" s="251"/>
      <c r="B597" s="251"/>
      <c r="C597" s="226"/>
      <c r="D597" s="226" t="s">
        <v>1069</v>
      </c>
      <c r="E597" s="251" t="s">
        <v>796</v>
      </c>
      <c r="F597" s="253" t="s">
        <v>1070</v>
      </c>
      <c r="G597" s="251"/>
      <c r="H597" s="257">
        <v>241873</v>
      </c>
      <c r="I597" s="297">
        <v>2</v>
      </c>
      <c r="J597" s="420">
        <v>312726473.19999999</v>
      </c>
      <c r="K597" s="441" t="s">
        <v>1071</v>
      </c>
      <c r="L597" s="251"/>
      <c r="M597" s="257">
        <v>242392</v>
      </c>
      <c r="N597" s="251">
        <v>520</v>
      </c>
      <c r="O597" s="249">
        <v>2.2959999999999998</v>
      </c>
      <c r="P597" s="249">
        <v>100</v>
      </c>
      <c r="Q597" s="253"/>
    </row>
    <row r="598" spans="1:17" s="264" customFormat="1" ht="19.5" customHeight="1" x14ac:dyDescent="0.45">
      <c r="A598" s="251"/>
      <c r="B598" s="251"/>
      <c r="C598" s="226"/>
      <c r="D598" s="226" t="s">
        <v>534</v>
      </c>
      <c r="E598" s="251"/>
      <c r="F598" s="253"/>
      <c r="G598" s="251"/>
      <c r="H598" s="247"/>
      <c r="I598" s="297">
        <v>3</v>
      </c>
      <c r="J598" s="420">
        <v>320000000</v>
      </c>
      <c r="K598" s="302"/>
      <c r="M598" s="257">
        <v>242409</v>
      </c>
      <c r="N598" s="251">
        <v>537</v>
      </c>
      <c r="O598" s="251"/>
      <c r="P598" s="251"/>
      <c r="Q598" s="253"/>
    </row>
    <row r="599" spans="1:17" s="264" customFormat="1" ht="19.5" customHeight="1" x14ac:dyDescent="0.45">
      <c r="A599" s="251"/>
      <c r="B599" s="251"/>
      <c r="C599" s="226"/>
      <c r="D599" s="226" t="s">
        <v>1072</v>
      </c>
      <c r="E599" s="251"/>
      <c r="F599" s="253"/>
      <c r="G599" s="251"/>
      <c r="H599" s="247"/>
      <c r="I599" s="297"/>
      <c r="J599" s="420"/>
      <c r="K599" s="302"/>
      <c r="M599" s="257">
        <v>242415</v>
      </c>
      <c r="N599" s="251">
        <v>543</v>
      </c>
      <c r="O599" s="251"/>
      <c r="P599" s="251"/>
      <c r="Q599" s="303"/>
    </row>
    <row r="600" spans="1:17" s="264" customFormat="1" ht="19.5" customHeight="1" x14ac:dyDescent="0.45">
      <c r="A600" s="251"/>
      <c r="B600" s="251"/>
      <c r="C600" s="226"/>
      <c r="D600" s="226"/>
      <c r="E600" s="251"/>
      <c r="F600" s="253"/>
      <c r="G600" s="251"/>
      <c r="H600" s="247"/>
      <c r="I600" s="297"/>
      <c r="J600" s="420"/>
      <c r="K600" s="302"/>
      <c r="L600" s="253" t="s">
        <v>290</v>
      </c>
      <c r="M600" s="257"/>
      <c r="N600" s="251"/>
      <c r="O600" s="251"/>
      <c r="P600" s="251"/>
      <c r="Q600" s="303"/>
    </row>
    <row r="601" spans="1:17" s="264" customFormat="1" ht="19.5" customHeight="1" x14ac:dyDescent="0.45">
      <c r="A601" s="251"/>
      <c r="B601" s="251"/>
      <c r="C601" s="226"/>
      <c r="D601" s="226"/>
      <c r="E601" s="251"/>
      <c r="F601" s="253"/>
      <c r="G601" s="251"/>
      <c r="H601" s="247"/>
      <c r="I601" s="297"/>
      <c r="J601" s="420"/>
      <c r="K601" s="302"/>
      <c r="L601" s="251"/>
      <c r="M601" s="257"/>
      <c r="N601" s="251"/>
      <c r="O601" s="251"/>
      <c r="P601" s="251"/>
      <c r="Q601" s="303"/>
    </row>
    <row r="602" spans="1:17" s="264" customFormat="1" ht="19.5" customHeight="1" x14ac:dyDescent="0.45">
      <c r="A602" s="251">
        <v>6</v>
      </c>
      <c r="B602" s="251">
        <v>3646</v>
      </c>
      <c r="C602" s="226" t="s">
        <v>277</v>
      </c>
      <c r="D602" s="226" t="s">
        <v>1073</v>
      </c>
      <c r="E602" s="254" t="s">
        <v>310</v>
      </c>
      <c r="F602" s="253" t="s">
        <v>406</v>
      </c>
      <c r="G602" s="274">
        <v>10.5</v>
      </c>
      <c r="H602" s="247" t="s">
        <v>1074</v>
      </c>
      <c r="I602" s="297">
        <v>1</v>
      </c>
      <c r="J602" s="420">
        <v>1007157900</v>
      </c>
      <c r="K602" s="303" t="s">
        <v>1075</v>
      </c>
      <c r="L602" s="257">
        <v>241906</v>
      </c>
      <c r="M602" s="257">
        <v>242985</v>
      </c>
      <c r="N602" s="299">
        <v>1080</v>
      </c>
      <c r="O602" s="279">
        <v>2.367</v>
      </c>
      <c r="P602" s="279">
        <v>34.719000000000001</v>
      </c>
      <c r="Q602" s="303">
        <v>2562</v>
      </c>
    </row>
    <row r="603" spans="1:17" s="264" customFormat="1" ht="19.5" customHeight="1" x14ac:dyDescent="0.45">
      <c r="A603" s="251"/>
      <c r="B603" s="251"/>
      <c r="C603" s="226"/>
      <c r="D603" s="226" t="s">
        <v>1076</v>
      </c>
      <c r="E603" s="251" t="s">
        <v>1062</v>
      </c>
      <c r="F603" s="253" t="s">
        <v>316</v>
      </c>
      <c r="G603" s="251"/>
      <c r="H603" s="257">
        <v>241905</v>
      </c>
      <c r="I603" s="297">
        <v>2</v>
      </c>
      <c r="J603" s="420">
        <v>1012219013.2</v>
      </c>
      <c r="K603" s="303" t="s">
        <v>1077</v>
      </c>
      <c r="L603" s="251"/>
      <c r="M603" s="257">
        <v>243048</v>
      </c>
      <c r="N603" s="299">
        <v>1143</v>
      </c>
      <c r="O603" s="249">
        <v>1.6950000000000001</v>
      </c>
      <c r="P603" s="249">
        <v>22.664000000000001</v>
      </c>
      <c r="Q603" s="253" t="s">
        <v>1078</v>
      </c>
    </row>
    <row r="604" spans="1:17" s="264" customFormat="1" ht="19.5" customHeight="1" x14ac:dyDescent="0.45">
      <c r="A604" s="251"/>
      <c r="B604" s="251"/>
      <c r="C604" s="226"/>
      <c r="D604" s="226" t="s">
        <v>1079</v>
      </c>
      <c r="E604" s="251"/>
      <c r="F604" s="253"/>
      <c r="G604" s="251"/>
      <c r="H604" s="247"/>
      <c r="I604" s="297">
        <v>3</v>
      </c>
      <c r="J604" s="420">
        <v>1035000000</v>
      </c>
      <c r="K604" s="302"/>
      <c r="L604" s="253" t="s">
        <v>290</v>
      </c>
      <c r="M604" s="257"/>
      <c r="N604" s="299"/>
      <c r="O604" s="251"/>
      <c r="P604" s="251"/>
      <c r="Q604" s="253" t="s">
        <v>1080</v>
      </c>
    </row>
    <row r="605" spans="1:17" s="264" customFormat="1" ht="19.5" customHeight="1" x14ac:dyDescent="0.45">
      <c r="A605" s="251"/>
      <c r="B605" s="251"/>
      <c r="C605" s="226"/>
      <c r="D605" s="226" t="s">
        <v>1081</v>
      </c>
      <c r="E605" s="251"/>
      <c r="F605" s="253"/>
      <c r="G605" s="251"/>
      <c r="H605" s="247"/>
      <c r="I605" s="297"/>
      <c r="J605" s="420"/>
      <c r="K605" s="302"/>
      <c r="L605" s="251"/>
      <c r="M605" s="257"/>
      <c r="N605" s="299"/>
      <c r="O605" s="251"/>
      <c r="P605" s="251"/>
      <c r="Q605" s="303"/>
    </row>
    <row r="606" spans="1:17" s="264" customFormat="1" ht="19.5" customHeight="1" x14ac:dyDescent="0.45">
      <c r="A606" s="251"/>
      <c r="B606" s="251"/>
      <c r="C606" s="226"/>
      <c r="D606" s="226" t="s">
        <v>375</v>
      </c>
      <c r="E606" s="251"/>
      <c r="F606" s="253"/>
      <c r="G606" s="251"/>
      <c r="H606" s="247"/>
      <c r="I606" s="297"/>
      <c r="J606" s="420"/>
      <c r="K606" s="302"/>
      <c r="L606" s="251"/>
      <c r="M606" s="257"/>
      <c r="N606" s="299"/>
      <c r="O606" s="251"/>
      <c r="P606" s="251"/>
      <c r="Q606" s="303"/>
    </row>
    <row r="607" spans="1:17" s="264" customFormat="1" ht="19.5" customHeight="1" x14ac:dyDescent="0.45">
      <c r="A607" s="251"/>
      <c r="B607" s="251"/>
      <c r="C607" s="226"/>
      <c r="D607" s="226" t="s">
        <v>1082</v>
      </c>
      <c r="E607" s="251"/>
      <c r="F607" s="253"/>
      <c r="G607" s="251"/>
      <c r="H607" s="247"/>
      <c r="I607" s="297"/>
      <c r="J607" s="420"/>
      <c r="K607" s="302"/>
      <c r="L607" s="251"/>
      <c r="M607" s="257"/>
      <c r="N607" s="299"/>
      <c r="O607" s="251"/>
      <c r="P607" s="251"/>
      <c r="Q607" s="303"/>
    </row>
    <row r="608" spans="1:17" s="264" customFormat="1" ht="19.5" customHeight="1" x14ac:dyDescent="0.45">
      <c r="A608" s="251"/>
      <c r="B608" s="251"/>
      <c r="C608" s="226"/>
      <c r="D608" s="226"/>
      <c r="E608" s="251"/>
      <c r="F608" s="253"/>
      <c r="G608" s="251"/>
      <c r="H608" s="247"/>
      <c r="I608" s="297"/>
      <c r="J608" s="420"/>
      <c r="K608" s="302"/>
      <c r="L608" s="251"/>
      <c r="M608" s="257"/>
      <c r="N608" s="299"/>
      <c r="O608" s="251"/>
      <c r="P608" s="251"/>
      <c r="Q608" s="303"/>
    </row>
    <row r="609" spans="1:17" s="264" customFormat="1" ht="18.75" x14ac:dyDescent="0.45">
      <c r="A609" s="283"/>
      <c r="B609" s="283"/>
      <c r="C609" s="238"/>
      <c r="D609" s="238"/>
      <c r="E609" s="283"/>
      <c r="F609" s="285"/>
      <c r="G609" s="283"/>
      <c r="H609" s="230"/>
      <c r="I609" s="442"/>
      <c r="J609" s="443"/>
      <c r="K609" s="308"/>
      <c r="L609" s="283"/>
      <c r="M609" s="333"/>
      <c r="N609" s="444"/>
      <c r="O609" s="283"/>
      <c r="P609" s="283"/>
      <c r="Q609" s="335"/>
    </row>
    <row r="610" spans="1:17" s="264" customFormat="1" ht="19.5" customHeight="1" x14ac:dyDescent="0.45">
      <c r="A610" s="251">
        <v>7</v>
      </c>
      <c r="B610" s="251">
        <v>3646</v>
      </c>
      <c r="C610" s="226" t="s">
        <v>277</v>
      </c>
      <c r="D610" s="226" t="s">
        <v>1073</v>
      </c>
      <c r="E610" s="254" t="s">
        <v>310</v>
      </c>
      <c r="F610" s="253" t="s">
        <v>321</v>
      </c>
      <c r="G610" s="251">
        <v>14.711</v>
      </c>
      <c r="H610" s="247" t="s">
        <v>1083</v>
      </c>
      <c r="I610" s="297">
        <v>1</v>
      </c>
      <c r="J610" s="420">
        <v>892872800</v>
      </c>
      <c r="K610" s="303" t="s">
        <v>1084</v>
      </c>
      <c r="L610" s="257">
        <v>241906</v>
      </c>
      <c r="M610" s="257">
        <v>242985</v>
      </c>
      <c r="N610" s="299">
        <v>1080</v>
      </c>
      <c r="O610" s="279">
        <v>2.5169999999999999</v>
      </c>
      <c r="P610" s="279">
        <v>34.097000000000001</v>
      </c>
      <c r="Q610" s="303">
        <v>2562</v>
      </c>
    </row>
    <row r="611" spans="1:17" s="264" customFormat="1" ht="19.5" customHeight="1" x14ac:dyDescent="0.45">
      <c r="A611" s="251"/>
      <c r="B611" s="251"/>
      <c r="C611" s="226"/>
      <c r="D611" s="226" t="s">
        <v>1076</v>
      </c>
      <c r="E611" s="251" t="s">
        <v>1062</v>
      </c>
      <c r="F611" s="253" t="s">
        <v>1085</v>
      </c>
      <c r="G611" s="251"/>
      <c r="H611" s="257">
        <v>241905</v>
      </c>
      <c r="I611" s="297">
        <v>2</v>
      </c>
      <c r="J611" s="420">
        <v>895559522.5</v>
      </c>
      <c r="K611" s="303" t="s">
        <v>287</v>
      </c>
      <c r="L611" s="251"/>
      <c r="M611" s="257">
        <v>23902</v>
      </c>
      <c r="N611" s="299">
        <v>1143</v>
      </c>
      <c r="O611" s="249">
        <v>1.659</v>
      </c>
      <c r="P611" s="249">
        <v>22.295999999999999</v>
      </c>
      <c r="Q611" s="253" t="s">
        <v>1051</v>
      </c>
    </row>
    <row r="612" spans="1:17" s="264" customFormat="1" ht="19.5" customHeight="1" x14ac:dyDescent="0.45">
      <c r="A612" s="251"/>
      <c r="B612" s="251"/>
      <c r="C612" s="226"/>
      <c r="D612" s="226" t="s">
        <v>1079</v>
      </c>
      <c r="E612" s="251"/>
      <c r="F612" s="253"/>
      <c r="G612" s="251"/>
      <c r="H612" s="247"/>
      <c r="I612" s="297">
        <v>3</v>
      </c>
      <c r="J612" s="420">
        <v>1035000000</v>
      </c>
      <c r="K612" s="302"/>
      <c r="L612" s="253" t="s">
        <v>290</v>
      </c>
      <c r="M612" s="257"/>
      <c r="N612" s="251"/>
      <c r="O612" s="251"/>
      <c r="P612" s="251"/>
      <c r="Q612" s="253"/>
    </row>
    <row r="613" spans="1:17" s="264" customFormat="1" ht="19.5" customHeight="1" x14ac:dyDescent="0.45">
      <c r="A613" s="251"/>
      <c r="B613" s="251"/>
      <c r="C613" s="226"/>
      <c r="D613" s="226" t="s">
        <v>1086</v>
      </c>
      <c r="E613" s="251"/>
      <c r="F613" s="253"/>
      <c r="G613" s="251"/>
      <c r="H613" s="247"/>
      <c r="I613" s="297"/>
      <c r="J613" s="420"/>
      <c r="K613" s="302"/>
      <c r="L613" s="251"/>
      <c r="M613" s="257"/>
      <c r="N613" s="251"/>
      <c r="O613" s="251"/>
      <c r="P613" s="251"/>
      <c r="Q613" s="303"/>
    </row>
    <row r="614" spans="1:17" s="264" customFormat="1" ht="19.5" customHeight="1" x14ac:dyDescent="0.45">
      <c r="A614" s="251"/>
      <c r="B614" s="251"/>
      <c r="C614" s="226"/>
      <c r="D614" s="226" t="s">
        <v>375</v>
      </c>
      <c r="E614" s="251"/>
      <c r="F614" s="253"/>
      <c r="G614" s="251"/>
      <c r="H614" s="247"/>
      <c r="I614" s="297"/>
      <c r="J614" s="420"/>
      <c r="K614" s="302"/>
      <c r="L614" s="251"/>
      <c r="M614" s="257"/>
      <c r="N614" s="251"/>
      <c r="O614" s="251"/>
      <c r="P614" s="251"/>
      <c r="Q614" s="303"/>
    </row>
    <row r="615" spans="1:17" s="264" customFormat="1" ht="19.5" customHeight="1" x14ac:dyDescent="0.45">
      <c r="A615" s="251"/>
      <c r="B615" s="251"/>
      <c r="C615" s="226"/>
      <c r="D615" s="226" t="s">
        <v>1082</v>
      </c>
      <c r="E615" s="251"/>
      <c r="F615" s="253"/>
      <c r="G615" s="251"/>
      <c r="H615" s="247"/>
      <c r="I615" s="297"/>
      <c r="J615" s="420"/>
      <c r="K615" s="302"/>
      <c r="L615" s="251"/>
      <c r="M615" s="257"/>
      <c r="N615" s="251"/>
      <c r="O615" s="251"/>
      <c r="P615" s="251"/>
      <c r="Q615" s="303"/>
    </row>
    <row r="616" spans="1:17" s="264" customFormat="1" ht="18" customHeight="1" x14ac:dyDescent="0.45">
      <c r="A616" s="251"/>
      <c r="B616" s="251"/>
      <c r="C616" s="226"/>
      <c r="D616" s="226"/>
      <c r="E616" s="251"/>
      <c r="F616" s="253"/>
      <c r="G616" s="251"/>
      <c r="H616" s="247"/>
      <c r="I616" s="297"/>
      <c r="J616" s="420"/>
      <c r="K616" s="302"/>
      <c r="L616" s="251"/>
      <c r="M616" s="257"/>
      <c r="N616" s="251"/>
      <c r="O616" s="251"/>
      <c r="P616" s="251"/>
      <c r="Q616" s="303"/>
    </row>
    <row r="617" spans="1:17" s="264" customFormat="1" ht="19.5" customHeight="1" x14ac:dyDescent="0.45">
      <c r="A617" s="251">
        <v>8</v>
      </c>
      <c r="B617" s="251">
        <v>372</v>
      </c>
      <c r="C617" s="226" t="s">
        <v>277</v>
      </c>
      <c r="D617" s="226" t="s">
        <v>162</v>
      </c>
      <c r="E617" s="254" t="s">
        <v>310</v>
      </c>
      <c r="F617" s="253" t="s">
        <v>1087</v>
      </c>
      <c r="G617" s="274">
        <v>4.4000000000000004</v>
      </c>
      <c r="H617" s="247" t="s">
        <v>1088</v>
      </c>
      <c r="I617" s="297">
        <v>1</v>
      </c>
      <c r="J617" s="420">
        <v>315000000</v>
      </c>
      <c r="K617" s="303" t="s">
        <v>1089</v>
      </c>
      <c r="L617" s="257">
        <v>241835</v>
      </c>
      <c r="M617" s="257">
        <v>242614</v>
      </c>
      <c r="N617" s="251">
        <v>780</v>
      </c>
      <c r="O617" s="279">
        <v>6.5270000000000001</v>
      </c>
      <c r="P617" s="279">
        <v>57.146000000000001</v>
      </c>
      <c r="Q617" s="253">
        <v>2562</v>
      </c>
    </row>
    <row r="618" spans="1:17" s="264" customFormat="1" ht="19.5" customHeight="1" x14ac:dyDescent="0.45">
      <c r="A618" s="251"/>
      <c r="B618" s="251"/>
      <c r="C618" s="226"/>
      <c r="D618" s="226" t="s">
        <v>478</v>
      </c>
      <c r="E618" s="251" t="s">
        <v>1062</v>
      </c>
      <c r="F618" s="253" t="s">
        <v>1090</v>
      </c>
      <c r="G618" s="251"/>
      <c r="H618" s="257">
        <v>241834</v>
      </c>
      <c r="I618" s="297">
        <v>2</v>
      </c>
      <c r="J618" s="420">
        <v>359985596.19999999</v>
      </c>
      <c r="K618" s="303" t="s">
        <v>351</v>
      </c>
      <c r="L618" s="251"/>
      <c r="M618" s="257"/>
      <c r="N618" s="251"/>
      <c r="O618" s="249">
        <v>7.0380000000000003</v>
      </c>
      <c r="P618" s="249">
        <v>56.018999999999998</v>
      </c>
      <c r="Q618" s="253"/>
    </row>
    <row r="619" spans="1:17" s="264" customFormat="1" ht="19.5" customHeight="1" x14ac:dyDescent="0.45">
      <c r="A619" s="251"/>
      <c r="B619" s="251"/>
      <c r="C619" s="226"/>
      <c r="D619" s="226" t="s">
        <v>1091</v>
      </c>
      <c r="E619" s="251"/>
      <c r="F619" s="253"/>
      <c r="G619" s="251"/>
      <c r="H619" s="247"/>
      <c r="I619" s="297">
        <v>3</v>
      </c>
      <c r="J619" s="420">
        <v>360000000</v>
      </c>
      <c r="K619" s="302"/>
      <c r="L619" s="251"/>
      <c r="M619" s="257"/>
      <c r="N619" s="251"/>
      <c r="O619" s="251"/>
      <c r="P619" s="251"/>
      <c r="Q619" s="303"/>
    </row>
    <row r="620" spans="1:17" s="264" customFormat="1" ht="18.75" x14ac:dyDescent="0.45">
      <c r="A620" s="251"/>
      <c r="B620" s="251"/>
      <c r="C620" s="226"/>
      <c r="D620" s="226"/>
      <c r="E620" s="251"/>
      <c r="F620" s="253"/>
      <c r="G620" s="251"/>
      <c r="H620" s="247"/>
      <c r="I620" s="255"/>
      <c r="J620" s="371"/>
      <c r="K620" s="251"/>
      <c r="L620" s="251"/>
      <c r="M620" s="257"/>
      <c r="N620" s="251"/>
      <c r="O620" s="251"/>
      <c r="P620" s="251"/>
      <c r="Q620" s="268"/>
    </row>
    <row r="621" spans="1:17" ht="18.95" customHeight="1" x14ac:dyDescent="0.45">
      <c r="A621" s="251">
        <v>9</v>
      </c>
      <c r="B621" s="251">
        <v>1021</v>
      </c>
      <c r="C621" s="251" t="s">
        <v>277</v>
      </c>
      <c r="D621" s="366" t="s">
        <v>1092</v>
      </c>
      <c r="E621" s="328"/>
      <c r="F621" s="253" t="s">
        <v>1093</v>
      </c>
      <c r="G621" s="274">
        <v>12</v>
      </c>
      <c r="H621" s="247"/>
      <c r="I621" s="276">
        <v>1</v>
      </c>
      <c r="J621" s="294"/>
      <c r="K621" s="298"/>
      <c r="L621" s="251"/>
      <c r="M621" s="261"/>
      <c r="N621" s="251"/>
      <c r="O621" s="249"/>
      <c r="P621" s="249"/>
      <c r="Q621" s="268" t="s">
        <v>527</v>
      </c>
    </row>
    <row r="622" spans="1:17" ht="18.95" customHeight="1" x14ac:dyDescent="0.45">
      <c r="A622" s="251"/>
      <c r="B622" s="251"/>
      <c r="C622" s="251"/>
      <c r="D622" s="246" t="s">
        <v>1094</v>
      </c>
      <c r="E622" s="251"/>
      <c r="F622" s="253" t="s">
        <v>1095</v>
      </c>
      <c r="G622" s="274"/>
      <c r="H622" s="261"/>
      <c r="I622" s="276">
        <v>2</v>
      </c>
      <c r="J622" s="294">
        <v>645299255.10000002</v>
      </c>
      <c r="K622" s="226"/>
      <c r="L622" s="253"/>
      <c r="M622" s="253"/>
      <c r="N622" s="251"/>
      <c r="O622" s="279"/>
      <c r="P622" s="279"/>
      <c r="Q622" s="253"/>
    </row>
    <row r="623" spans="1:17" ht="18.95" customHeight="1" x14ac:dyDescent="0.45">
      <c r="A623" s="251"/>
      <c r="B623" s="251"/>
      <c r="C623" s="251"/>
      <c r="D623" s="226" t="s">
        <v>375</v>
      </c>
      <c r="E623" s="254"/>
      <c r="F623" s="253"/>
      <c r="G623" s="274"/>
      <c r="H623" s="246"/>
      <c r="I623" s="276">
        <v>3</v>
      </c>
      <c r="J623" s="294">
        <v>750000000</v>
      </c>
      <c r="K623" s="226"/>
      <c r="L623" s="251"/>
      <c r="M623" s="253"/>
      <c r="N623" s="251"/>
      <c r="O623" s="279"/>
      <c r="P623" s="279"/>
      <c r="Q623" s="268"/>
    </row>
    <row r="624" spans="1:17" ht="18.95" customHeight="1" x14ac:dyDescent="0.45">
      <c r="A624" s="251"/>
      <c r="B624" s="251"/>
      <c r="C624" s="251"/>
      <c r="D624" s="246" t="s">
        <v>453</v>
      </c>
      <c r="E624" s="254"/>
      <c r="F624" s="253"/>
      <c r="G624" s="274"/>
      <c r="H624" s="246"/>
      <c r="I624" s="276"/>
      <c r="J624" s="106"/>
      <c r="K624" s="226"/>
      <c r="L624" s="251"/>
      <c r="M624" s="253"/>
      <c r="N624" s="251"/>
      <c r="O624" s="279"/>
      <c r="P624" s="279"/>
      <c r="Q624" s="268"/>
    </row>
    <row r="625" spans="1:17" ht="21.75" customHeight="1" x14ac:dyDescent="0.45">
      <c r="A625" s="251"/>
      <c r="B625" s="251"/>
      <c r="C625" s="251"/>
      <c r="D625" s="246"/>
      <c r="E625" s="254"/>
      <c r="F625" s="253"/>
      <c r="G625" s="274"/>
      <c r="H625" s="246"/>
      <c r="I625" s="276"/>
      <c r="J625" s="106"/>
      <c r="K625" s="226"/>
      <c r="L625" s="278"/>
      <c r="M625" s="368"/>
      <c r="N625" s="251"/>
      <c r="O625" s="279"/>
      <c r="P625" s="279"/>
      <c r="Q625" s="445"/>
    </row>
    <row r="626" spans="1:17" ht="18.95" customHeight="1" x14ac:dyDescent="0.45">
      <c r="A626" s="251">
        <v>10</v>
      </c>
      <c r="B626" s="251">
        <v>1021</v>
      </c>
      <c r="C626" s="251" t="s">
        <v>277</v>
      </c>
      <c r="D626" s="366" t="s">
        <v>1092</v>
      </c>
      <c r="E626" s="328"/>
      <c r="F626" s="253" t="s">
        <v>1096</v>
      </c>
      <c r="G626" s="274">
        <v>11</v>
      </c>
      <c r="H626" s="247"/>
      <c r="I626" s="276">
        <v>1</v>
      </c>
      <c r="J626" s="106"/>
      <c r="K626" s="226"/>
      <c r="L626" s="253"/>
      <c r="M626" s="253"/>
      <c r="N626" s="251"/>
      <c r="O626" s="279"/>
      <c r="P626" s="279"/>
      <c r="Q626" s="268" t="s">
        <v>915</v>
      </c>
    </row>
    <row r="627" spans="1:17" ht="18.95" customHeight="1" x14ac:dyDescent="0.45">
      <c r="A627" s="251"/>
      <c r="B627" s="251"/>
      <c r="C627" s="251"/>
      <c r="D627" s="246" t="s">
        <v>1097</v>
      </c>
      <c r="E627" s="251"/>
      <c r="F627" s="253" t="s">
        <v>1098</v>
      </c>
      <c r="G627" s="274"/>
      <c r="H627" s="261"/>
      <c r="I627" s="276">
        <v>2</v>
      </c>
      <c r="J627" s="106">
        <v>736922354.29999995</v>
      </c>
      <c r="K627" s="226"/>
      <c r="L627" s="251"/>
      <c r="M627" s="253"/>
      <c r="N627" s="251"/>
      <c r="O627" s="279"/>
      <c r="P627" s="279"/>
      <c r="Q627" s="253"/>
    </row>
    <row r="628" spans="1:17" ht="18.95" customHeight="1" x14ac:dyDescent="0.45">
      <c r="A628" s="251"/>
      <c r="B628" s="251"/>
      <c r="C628" s="251"/>
      <c r="D628" s="226" t="s">
        <v>375</v>
      </c>
      <c r="E628" s="254"/>
      <c r="F628" s="253"/>
      <c r="G628" s="274"/>
      <c r="H628" s="246"/>
      <c r="I628" s="276">
        <v>3</v>
      </c>
      <c r="J628" s="106">
        <v>750000000</v>
      </c>
      <c r="K628" s="226"/>
      <c r="L628" s="251"/>
      <c r="M628" s="226"/>
      <c r="N628" s="251"/>
      <c r="O628" s="259"/>
      <c r="P628" s="260"/>
      <c r="Q628" s="253"/>
    </row>
    <row r="629" spans="1:17" ht="18.95" customHeight="1" x14ac:dyDescent="0.45">
      <c r="A629" s="251"/>
      <c r="B629" s="251"/>
      <c r="C629" s="251"/>
      <c r="D629" s="226" t="s">
        <v>1099</v>
      </c>
      <c r="E629" s="254"/>
      <c r="F629" s="253"/>
      <c r="G629" s="274"/>
      <c r="H629" s="246"/>
      <c r="I629" s="276"/>
      <c r="J629" s="106"/>
      <c r="K629" s="226"/>
      <c r="L629" s="247"/>
      <c r="M629" s="246"/>
      <c r="N629" s="251"/>
      <c r="O629" s="259"/>
      <c r="P629" s="260"/>
      <c r="Q629" s="268"/>
    </row>
    <row r="630" spans="1:17" ht="18.95" customHeight="1" x14ac:dyDescent="0.45">
      <c r="A630" s="251"/>
      <c r="B630" s="251"/>
      <c r="C630" s="251"/>
      <c r="D630" s="226"/>
      <c r="E630" s="254"/>
      <c r="F630" s="253"/>
      <c r="G630" s="274"/>
      <c r="H630" s="246"/>
      <c r="I630" s="276"/>
      <c r="J630" s="106"/>
      <c r="K630" s="226"/>
      <c r="L630" s="247"/>
      <c r="M630" s="246"/>
      <c r="N630" s="251"/>
      <c r="O630" s="259"/>
      <c r="P630" s="268"/>
      <c r="Q630" s="268"/>
    </row>
    <row r="631" spans="1:17" ht="18.75" x14ac:dyDescent="0.45">
      <c r="A631" s="251"/>
      <c r="B631" s="251"/>
      <c r="C631" s="251"/>
      <c r="D631" s="226"/>
      <c r="E631" s="254"/>
      <c r="F631" s="253"/>
      <c r="G631" s="274"/>
      <c r="H631" s="246"/>
      <c r="I631" s="276"/>
      <c r="J631" s="106"/>
      <c r="K631" s="226"/>
      <c r="L631" s="247"/>
      <c r="M631" s="246"/>
      <c r="N631" s="251"/>
      <c r="O631" s="259"/>
      <c r="P631" s="260"/>
      <c r="Q631" s="268"/>
    </row>
    <row r="632" spans="1:17" ht="18.95" customHeight="1" x14ac:dyDescent="0.45">
      <c r="A632" s="251">
        <v>11</v>
      </c>
      <c r="B632" s="251">
        <v>1021</v>
      </c>
      <c r="C632" s="251" t="s">
        <v>277</v>
      </c>
      <c r="D632" s="366" t="s">
        <v>1092</v>
      </c>
      <c r="E632" s="328"/>
      <c r="F632" s="253" t="s">
        <v>1100</v>
      </c>
      <c r="G632" s="274">
        <v>14.019</v>
      </c>
      <c r="H632" s="247"/>
      <c r="I632" s="276">
        <v>1</v>
      </c>
      <c r="J632" s="294"/>
      <c r="K632" s="226"/>
      <c r="L632" s="251"/>
      <c r="M632" s="261"/>
      <c r="N632" s="251"/>
      <c r="O632" s="249"/>
      <c r="P632" s="249"/>
      <c r="Q632" s="268" t="s">
        <v>1101</v>
      </c>
    </row>
    <row r="633" spans="1:17" ht="18.95" customHeight="1" x14ac:dyDescent="0.45">
      <c r="A633" s="251"/>
      <c r="B633" s="251"/>
      <c r="C633" s="251"/>
      <c r="D633" s="246" t="s">
        <v>1102</v>
      </c>
      <c r="E633" s="251"/>
      <c r="F633" s="253" t="s">
        <v>1103</v>
      </c>
      <c r="G633" s="274"/>
      <c r="H633" s="261"/>
      <c r="I633" s="276">
        <v>2</v>
      </c>
      <c r="J633" s="294">
        <v>690451399.20000005</v>
      </c>
      <c r="K633" s="226"/>
      <c r="L633" s="251"/>
      <c r="M633" s="257"/>
      <c r="N633" s="251"/>
      <c r="O633" s="249"/>
      <c r="P633" s="249"/>
      <c r="Q633" s="253"/>
    </row>
    <row r="634" spans="1:17" ht="18.95" customHeight="1" x14ac:dyDescent="0.45">
      <c r="A634" s="251"/>
      <c r="B634" s="251"/>
      <c r="C634" s="251"/>
      <c r="D634" s="226" t="s">
        <v>375</v>
      </c>
      <c r="E634" s="254"/>
      <c r="F634" s="253"/>
      <c r="G634" s="274"/>
      <c r="H634" s="246"/>
      <c r="I634" s="276">
        <v>3</v>
      </c>
      <c r="J634" s="294">
        <v>700000000</v>
      </c>
      <c r="K634" s="226"/>
      <c r="L634" s="253"/>
      <c r="M634" s="253"/>
      <c r="N634" s="251"/>
      <c r="O634" s="279"/>
      <c r="P634" s="279"/>
      <c r="Q634" s="268"/>
    </row>
    <row r="635" spans="1:17" ht="18.95" customHeight="1" x14ac:dyDescent="0.45">
      <c r="A635" s="251"/>
      <c r="B635" s="251"/>
      <c r="C635" s="251"/>
      <c r="D635" s="226" t="s">
        <v>1104</v>
      </c>
      <c r="E635" s="254"/>
      <c r="F635" s="253"/>
      <c r="G635" s="274"/>
      <c r="H635" s="246"/>
      <c r="I635" s="276"/>
      <c r="J635" s="106"/>
      <c r="K635" s="226"/>
      <c r="L635" s="253"/>
      <c r="M635" s="253"/>
      <c r="N635" s="251"/>
      <c r="O635" s="279"/>
      <c r="P635" s="279"/>
      <c r="Q635" s="268"/>
    </row>
    <row r="636" spans="1:17" s="264" customFormat="1" ht="23.25" customHeight="1" x14ac:dyDescent="0.45">
      <c r="A636" s="251"/>
      <c r="B636" s="251"/>
      <c r="C636" s="226"/>
      <c r="D636" s="226"/>
      <c r="E636" s="251"/>
      <c r="F636" s="253"/>
      <c r="G636" s="251"/>
      <c r="H636" s="247"/>
      <c r="I636" s="297"/>
      <c r="J636" s="420"/>
      <c r="K636" s="302"/>
      <c r="L636" s="251"/>
      <c r="M636" s="257"/>
      <c r="N636" s="251"/>
      <c r="O636" s="251"/>
      <c r="P636" s="251"/>
      <c r="Q636" s="303"/>
    </row>
    <row r="637" spans="1:17" ht="18.600000000000001" customHeight="1" x14ac:dyDescent="0.45">
      <c r="A637" s="337"/>
      <c r="B637" s="425" t="s">
        <v>627</v>
      </c>
      <c r="C637" s="339"/>
      <c r="D637" s="340"/>
      <c r="E637" s="339">
        <v>7</v>
      </c>
      <c r="F637" s="342" t="s">
        <v>15</v>
      </c>
      <c r="G637" s="343">
        <f>G580+G586+G592+G596+G602+G610+G617</f>
        <v>61.243999999999993</v>
      </c>
      <c r="H637" s="344"/>
      <c r="I637" s="345">
        <v>1</v>
      </c>
      <c r="J637" s="346">
        <f>J580+J586+J592+J596+J602+J610+J617</f>
        <v>3888751642</v>
      </c>
      <c r="K637" s="347"/>
      <c r="L637" s="348"/>
      <c r="M637" s="349"/>
      <c r="N637" s="339"/>
      <c r="O637" s="350"/>
      <c r="P637" s="350"/>
      <c r="Q637" s="351"/>
    </row>
    <row r="638" spans="1:17" ht="19.5" customHeight="1" x14ac:dyDescent="0.45">
      <c r="A638" s="337"/>
      <c r="B638" s="426" t="s">
        <v>628</v>
      </c>
      <c r="C638" s="344"/>
      <c r="D638" s="427"/>
      <c r="E638" s="339">
        <v>3</v>
      </c>
      <c r="F638" s="342" t="s">
        <v>15</v>
      </c>
      <c r="G638" s="428">
        <f>G632+G626+G621</f>
        <v>37.018999999999998</v>
      </c>
      <c r="H638" s="344"/>
      <c r="I638" s="345">
        <v>3</v>
      </c>
      <c r="J638" s="446">
        <f>J634+J628+J623</f>
        <v>2200000000</v>
      </c>
      <c r="K638" s="347"/>
      <c r="L638" s="339"/>
      <c r="M638" s="349"/>
      <c r="N638" s="339"/>
      <c r="O638" s="350"/>
      <c r="P638" s="350"/>
      <c r="Q638" s="351"/>
    </row>
    <row r="639" spans="1:17" ht="18.95" customHeight="1" x14ac:dyDescent="0.45">
      <c r="A639" s="337"/>
      <c r="B639" s="338" t="s">
        <v>629</v>
      </c>
      <c r="C639" s="339"/>
      <c r="D639" s="340"/>
      <c r="E639" s="339">
        <v>1</v>
      </c>
      <c r="F639" s="342" t="s">
        <v>15</v>
      </c>
      <c r="G639" s="447">
        <f>G573</f>
        <v>26.451000000000001</v>
      </c>
      <c r="H639" s="337"/>
      <c r="I639" s="345">
        <v>1</v>
      </c>
      <c r="J639" s="446">
        <f>J573</f>
        <v>1356098775.4000001</v>
      </c>
      <c r="K639" s="347"/>
      <c r="L639" s="339"/>
      <c r="M639" s="349"/>
      <c r="N639" s="339"/>
      <c r="O639" s="350"/>
      <c r="P639" s="350"/>
      <c r="Q639" s="351"/>
    </row>
    <row r="640" spans="1:17" ht="19.5" customHeight="1" x14ac:dyDescent="0.45">
      <c r="A640" s="251"/>
      <c r="B640" s="251"/>
      <c r="C640" s="251"/>
      <c r="D640" s="448" t="s">
        <v>41</v>
      </c>
      <c r="E640" s="251"/>
      <c r="F640" s="253"/>
      <c r="G640" s="274"/>
      <c r="H640" s="368"/>
      <c r="I640" s="276"/>
      <c r="J640" s="304"/>
      <c r="K640" s="226"/>
      <c r="L640" s="251"/>
      <c r="M640" s="226"/>
      <c r="N640" s="251"/>
      <c r="O640" s="249"/>
      <c r="P640" s="249"/>
      <c r="Q640" s="253"/>
    </row>
    <row r="641" spans="1:17" ht="19.5" customHeight="1" x14ac:dyDescent="0.45">
      <c r="A641" s="251"/>
      <c r="B641" s="251"/>
      <c r="C641" s="251"/>
      <c r="D641" s="448" t="s">
        <v>169</v>
      </c>
      <c r="E641" s="251"/>
      <c r="F641" s="253"/>
      <c r="G641" s="274"/>
      <c r="H641" s="368"/>
      <c r="I641" s="276"/>
      <c r="J641" s="304"/>
      <c r="K641" s="226"/>
      <c r="L641" s="251"/>
      <c r="M641" s="226"/>
      <c r="N641" s="251"/>
      <c r="O641" s="249"/>
      <c r="P641" s="249"/>
      <c r="Q641" s="253"/>
    </row>
    <row r="642" spans="1:17" ht="19.5" customHeight="1" x14ac:dyDescent="0.45">
      <c r="A642" s="251">
        <v>1</v>
      </c>
      <c r="B642" s="251">
        <v>41</v>
      </c>
      <c r="C642" s="251" t="s">
        <v>277</v>
      </c>
      <c r="D642" s="226" t="s">
        <v>170</v>
      </c>
      <c r="E642" s="254" t="s">
        <v>771</v>
      </c>
      <c r="F642" s="253" t="s">
        <v>1105</v>
      </c>
      <c r="G642" s="274">
        <v>34.299999999999997</v>
      </c>
      <c r="H642" s="247" t="s">
        <v>1106</v>
      </c>
      <c r="I642" s="276">
        <v>1</v>
      </c>
      <c r="J642" s="304">
        <v>738556100</v>
      </c>
      <c r="K642" s="226" t="s">
        <v>654</v>
      </c>
      <c r="L642" s="278">
        <v>241962</v>
      </c>
      <c r="M642" s="278">
        <v>242951</v>
      </c>
      <c r="N642" s="251">
        <v>990</v>
      </c>
      <c r="O642" s="279">
        <v>4.0419999999999998</v>
      </c>
      <c r="P642" s="279">
        <v>57.811999999999998</v>
      </c>
      <c r="Q642" s="253">
        <v>2562</v>
      </c>
    </row>
    <row r="643" spans="1:17" ht="19.5" customHeight="1" x14ac:dyDescent="0.45">
      <c r="A643" s="251"/>
      <c r="B643" s="251"/>
      <c r="C643" s="251"/>
      <c r="D643" s="226" t="s">
        <v>402</v>
      </c>
      <c r="E643" s="251" t="s">
        <v>1107</v>
      </c>
      <c r="F643" s="253" t="s">
        <v>1108</v>
      </c>
      <c r="G643" s="274"/>
      <c r="H643" s="278">
        <v>22815</v>
      </c>
      <c r="I643" s="276">
        <v>2</v>
      </c>
      <c r="J643" s="304">
        <v>750035832</v>
      </c>
      <c r="K643" s="226" t="s">
        <v>658</v>
      </c>
      <c r="L643" s="251"/>
      <c r="M643" s="226"/>
      <c r="N643" s="251"/>
      <c r="O643" s="249">
        <v>1.9970000000000001</v>
      </c>
      <c r="P643" s="249">
        <v>21.942</v>
      </c>
      <c r="Q643" s="253"/>
    </row>
    <row r="644" spans="1:17" ht="19.5" customHeight="1" x14ac:dyDescent="0.45">
      <c r="A644" s="251"/>
      <c r="B644" s="251"/>
      <c r="C644" s="251"/>
      <c r="D644" s="226" t="s">
        <v>1109</v>
      </c>
      <c r="E644" s="251"/>
      <c r="F644" s="253"/>
      <c r="G644" s="274"/>
      <c r="H644" s="368"/>
      <c r="I644" s="276">
        <v>3</v>
      </c>
      <c r="J644" s="304">
        <v>780000000</v>
      </c>
      <c r="K644" s="226"/>
      <c r="L644" s="251"/>
      <c r="M644" s="226"/>
      <c r="N644" s="251"/>
      <c r="O644" s="249"/>
      <c r="P644" s="249"/>
      <c r="Q644" s="253"/>
    </row>
    <row r="645" spans="1:17" ht="19.5" customHeight="1" x14ac:dyDescent="0.45">
      <c r="A645" s="251"/>
      <c r="B645" s="251"/>
      <c r="C645" s="251"/>
      <c r="D645" s="226"/>
      <c r="E645" s="251"/>
      <c r="F645" s="253"/>
      <c r="G645" s="274"/>
      <c r="H645" s="370"/>
      <c r="I645" s="276"/>
      <c r="J645" s="304"/>
      <c r="K645" s="226"/>
      <c r="L645" s="251"/>
      <c r="M645" s="226"/>
      <c r="N645" s="251"/>
      <c r="O645" s="249"/>
      <c r="P645" s="249"/>
      <c r="Q645" s="253"/>
    </row>
    <row r="646" spans="1:17" ht="22.5" customHeight="1" x14ac:dyDescent="0.45">
      <c r="A646" s="251"/>
      <c r="B646" s="251"/>
      <c r="C646" s="251"/>
      <c r="D646" s="226"/>
      <c r="E646" s="251"/>
      <c r="F646" s="253"/>
      <c r="G646" s="274"/>
      <c r="H646" s="370"/>
      <c r="I646" s="276"/>
      <c r="J646" s="304"/>
      <c r="K646" s="226"/>
      <c r="L646" s="251"/>
      <c r="M646" s="226"/>
      <c r="N646" s="251"/>
      <c r="O646" s="249"/>
      <c r="P646" s="249"/>
      <c r="Q646" s="253"/>
    </row>
    <row r="647" spans="1:17" ht="19.5" customHeight="1" x14ac:dyDescent="0.45">
      <c r="A647" s="251">
        <v>2</v>
      </c>
      <c r="B647" s="251">
        <v>108</v>
      </c>
      <c r="C647" s="251">
        <v>4</v>
      </c>
      <c r="D647" s="226" t="s">
        <v>1110</v>
      </c>
      <c r="E647" s="254" t="s">
        <v>279</v>
      </c>
      <c r="F647" s="253" t="s">
        <v>1111</v>
      </c>
      <c r="G647" s="274">
        <v>20</v>
      </c>
      <c r="H647" s="247" t="s">
        <v>1112</v>
      </c>
      <c r="I647" s="276">
        <v>1</v>
      </c>
      <c r="J647" s="304">
        <v>104800000</v>
      </c>
      <c r="K647" s="226" t="s">
        <v>1113</v>
      </c>
      <c r="L647" s="278">
        <v>241874</v>
      </c>
      <c r="M647" s="278">
        <v>242232</v>
      </c>
      <c r="N647" s="251">
        <v>360</v>
      </c>
      <c r="O647" s="279">
        <v>19.515000000000001</v>
      </c>
      <c r="P647" s="279">
        <v>94.613</v>
      </c>
      <c r="Q647" s="303">
        <v>2562</v>
      </c>
    </row>
    <row r="648" spans="1:17" ht="19.5" customHeight="1" x14ac:dyDescent="0.45">
      <c r="A648" s="251"/>
      <c r="B648" s="251"/>
      <c r="C648" s="251"/>
      <c r="D648" s="226" t="s">
        <v>1114</v>
      </c>
      <c r="E648" s="251" t="s">
        <v>1115</v>
      </c>
      <c r="F648" s="253" t="s">
        <v>1116</v>
      </c>
      <c r="G648" s="274"/>
      <c r="H648" s="278">
        <v>22727</v>
      </c>
      <c r="I648" s="276">
        <v>2</v>
      </c>
      <c r="J648" s="304">
        <v>179989688.80000001</v>
      </c>
      <c r="K648" s="226" t="s">
        <v>287</v>
      </c>
      <c r="L648" s="251"/>
      <c r="M648" s="278">
        <v>242249</v>
      </c>
      <c r="N648" s="251">
        <v>377</v>
      </c>
      <c r="O648" s="249">
        <v>10.318</v>
      </c>
      <c r="P648" s="249">
        <v>100</v>
      </c>
      <c r="Q648" s="253" t="s">
        <v>1117</v>
      </c>
    </row>
    <row r="649" spans="1:17" ht="19.5" customHeight="1" x14ac:dyDescent="0.45">
      <c r="A649" s="251"/>
      <c r="B649" s="251"/>
      <c r="C649" s="251"/>
      <c r="D649" s="226" t="s">
        <v>1118</v>
      </c>
      <c r="E649" s="254"/>
      <c r="F649" s="303"/>
      <c r="G649" s="274"/>
      <c r="H649" s="278"/>
      <c r="I649" s="276">
        <v>3</v>
      </c>
      <c r="J649" s="304">
        <v>180000000</v>
      </c>
      <c r="K649" s="226"/>
      <c r="L649" s="253" t="s">
        <v>290</v>
      </c>
      <c r="M649" s="278"/>
      <c r="N649" s="299"/>
      <c r="O649" s="279"/>
      <c r="P649" s="279"/>
      <c r="Q649" s="303"/>
    </row>
    <row r="650" spans="1:17" ht="19.5" customHeight="1" x14ac:dyDescent="0.45">
      <c r="A650" s="251"/>
      <c r="B650" s="251"/>
      <c r="C650" s="251"/>
      <c r="D650" s="226" t="s">
        <v>1119</v>
      </c>
      <c r="E650" s="254"/>
      <c r="F650" s="303"/>
      <c r="G650" s="274"/>
      <c r="H650" s="275"/>
      <c r="I650" s="276"/>
      <c r="J650" s="304"/>
      <c r="K650" s="226"/>
      <c r="L650" s="278"/>
      <c r="M650" s="278"/>
      <c r="N650" s="299"/>
      <c r="O650" s="279"/>
      <c r="P650" s="279"/>
      <c r="Q650" s="449"/>
    </row>
    <row r="651" spans="1:17" ht="22.5" customHeight="1" x14ac:dyDescent="0.45">
      <c r="A651" s="251"/>
      <c r="B651" s="251"/>
      <c r="C651" s="251"/>
      <c r="D651" s="226"/>
      <c r="E651" s="254"/>
      <c r="F651" s="303"/>
      <c r="G651" s="274"/>
      <c r="H651" s="275"/>
      <c r="I651" s="276"/>
      <c r="J651" s="304"/>
      <c r="K651" s="404"/>
      <c r="L651" s="278"/>
      <c r="M651" s="275"/>
      <c r="N651" s="299"/>
      <c r="O651" s="279"/>
      <c r="P651" s="279"/>
      <c r="Q651" s="449"/>
    </row>
    <row r="652" spans="1:17" ht="19.5" customHeight="1" x14ac:dyDescent="0.45">
      <c r="A652" s="251">
        <v>3</v>
      </c>
      <c r="B652" s="251">
        <v>1</v>
      </c>
      <c r="C652" s="251" t="s">
        <v>277</v>
      </c>
      <c r="D652" s="226" t="s">
        <v>174</v>
      </c>
      <c r="E652" s="328" t="s">
        <v>445</v>
      </c>
      <c r="F652" s="253" t="s">
        <v>1120</v>
      </c>
      <c r="G652" s="274">
        <v>40.088000000000001</v>
      </c>
      <c r="H652" s="247" t="s">
        <v>1121</v>
      </c>
      <c r="I652" s="276">
        <v>1</v>
      </c>
      <c r="J652" s="304">
        <v>854895600</v>
      </c>
      <c r="K652" s="404" t="s">
        <v>1122</v>
      </c>
      <c r="L652" s="278">
        <v>242398</v>
      </c>
      <c r="M652" s="261">
        <v>243358</v>
      </c>
      <c r="N652" s="251">
        <v>960</v>
      </c>
      <c r="O652" s="249"/>
      <c r="P652" s="249"/>
      <c r="Q652" s="303" t="s">
        <v>496</v>
      </c>
    </row>
    <row r="653" spans="1:17" ht="19.5" customHeight="1" x14ac:dyDescent="0.45">
      <c r="A653" s="251"/>
      <c r="B653" s="251"/>
      <c r="C653" s="251"/>
      <c r="D653" s="226" t="s">
        <v>375</v>
      </c>
      <c r="E653" s="251" t="s">
        <v>1123</v>
      </c>
      <c r="F653" s="253" t="s">
        <v>1124</v>
      </c>
      <c r="G653" s="274"/>
      <c r="H653" s="261">
        <v>23251</v>
      </c>
      <c r="I653" s="276">
        <v>2</v>
      </c>
      <c r="J653" s="304">
        <v>899989049.70000005</v>
      </c>
      <c r="K653" s="404" t="s">
        <v>1125</v>
      </c>
      <c r="L653" s="253"/>
      <c r="M653" s="253"/>
      <c r="N653" s="251"/>
      <c r="O653" s="279"/>
      <c r="P653" s="279"/>
      <c r="Q653" s="253"/>
    </row>
    <row r="654" spans="1:17" ht="19.5" customHeight="1" x14ac:dyDescent="0.45">
      <c r="A654" s="251"/>
      <c r="B654" s="251"/>
      <c r="C654" s="251"/>
      <c r="D654" s="226" t="s">
        <v>1126</v>
      </c>
      <c r="E654" s="254"/>
      <c r="F654" s="253"/>
      <c r="G654" s="274"/>
      <c r="H654" s="246"/>
      <c r="I654" s="276">
        <v>3</v>
      </c>
      <c r="J654" s="304">
        <v>900000000</v>
      </c>
      <c r="K654" s="404"/>
      <c r="L654" s="247"/>
      <c r="M654" s="273"/>
      <c r="N654" s="251"/>
      <c r="O654" s="279"/>
      <c r="P654" s="279"/>
      <c r="Q654" s="303"/>
    </row>
    <row r="655" spans="1:17" ht="20.25" customHeight="1" x14ac:dyDescent="0.45">
      <c r="A655" s="251"/>
      <c r="B655" s="251"/>
      <c r="C655" s="251"/>
      <c r="D655" s="226"/>
      <c r="E655" s="254"/>
      <c r="F655" s="253"/>
      <c r="G655" s="274"/>
      <c r="H655" s="246"/>
      <c r="I655" s="276"/>
      <c r="J655" s="304"/>
      <c r="K655" s="404"/>
      <c r="L655" s="257"/>
      <c r="M655" s="261"/>
      <c r="N655" s="251"/>
      <c r="O655" s="279"/>
      <c r="P655" s="279"/>
      <c r="Q655" s="303"/>
    </row>
    <row r="656" spans="1:17" ht="19.5" customHeight="1" x14ac:dyDescent="0.45">
      <c r="A656" s="251">
        <v>4</v>
      </c>
      <c r="B656" s="251">
        <v>1</v>
      </c>
      <c r="C656" s="251" t="s">
        <v>277</v>
      </c>
      <c r="D656" s="226" t="s">
        <v>176</v>
      </c>
      <c r="E656" s="328"/>
      <c r="F656" s="253" t="s">
        <v>1127</v>
      </c>
      <c r="G656" s="274">
        <v>55.487000000000002</v>
      </c>
      <c r="H656" s="251"/>
      <c r="I656" s="276">
        <v>1</v>
      </c>
      <c r="J656" s="304"/>
      <c r="K656" s="226"/>
      <c r="L656" s="251"/>
      <c r="M656" s="257"/>
      <c r="N656" s="251"/>
      <c r="O656" s="249"/>
      <c r="P656" s="249"/>
      <c r="Q656" s="303" t="s">
        <v>527</v>
      </c>
    </row>
    <row r="657" spans="1:17" ht="19.5" customHeight="1" x14ac:dyDescent="0.45">
      <c r="A657" s="251"/>
      <c r="B657" s="251"/>
      <c r="C657" s="251"/>
      <c r="D657" s="226" t="s">
        <v>375</v>
      </c>
      <c r="E657" s="251"/>
      <c r="F657" s="253" t="s">
        <v>1128</v>
      </c>
      <c r="G657" s="274"/>
      <c r="H657" s="261"/>
      <c r="I657" s="276">
        <v>2</v>
      </c>
      <c r="J657" s="304">
        <v>899964812.79999995</v>
      </c>
      <c r="K657" s="226"/>
      <c r="L657" s="251"/>
      <c r="M657" s="257"/>
      <c r="N657" s="251"/>
      <c r="O657" s="249"/>
      <c r="P657" s="249"/>
      <c r="Q657" s="253"/>
    </row>
    <row r="658" spans="1:17" ht="19.5" customHeight="1" x14ac:dyDescent="0.45">
      <c r="A658" s="251"/>
      <c r="B658" s="251"/>
      <c r="C658" s="251"/>
      <c r="D658" s="226" t="s">
        <v>937</v>
      </c>
      <c r="E658" s="254"/>
      <c r="F658" s="253"/>
      <c r="G658" s="274"/>
      <c r="H658" s="246"/>
      <c r="I658" s="276">
        <v>3</v>
      </c>
      <c r="J658" s="304">
        <v>900000000</v>
      </c>
      <c r="K658" s="226"/>
      <c r="L658" s="253"/>
      <c r="M658" s="253"/>
      <c r="N658" s="251"/>
      <c r="O658" s="279"/>
      <c r="P658" s="279"/>
      <c r="Q658" s="303"/>
    </row>
    <row r="659" spans="1:17" ht="19.5" customHeight="1" x14ac:dyDescent="0.45">
      <c r="A659" s="251"/>
      <c r="B659" s="251"/>
      <c r="C659" s="251"/>
      <c r="D659" s="246"/>
      <c r="E659" s="254"/>
      <c r="F659" s="253"/>
      <c r="G659" s="274"/>
      <c r="H659" s="246"/>
      <c r="I659" s="276"/>
      <c r="J659" s="304"/>
      <c r="K659" s="404"/>
      <c r="L659" s="253"/>
      <c r="M659" s="253"/>
      <c r="N659" s="251"/>
      <c r="O659" s="279"/>
      <c r="P659" s="279"/>
      <c r="Q659" s="303"/>
    </row>
    <row r="660" spans="1:17" ht="19.5" customHeight="1" x14ac:dyDescent="0.45">
      <c r="A660" s="251">
        <v>5</v>
      </c>
      <c r="B660" s="251">
        <v>1</v>
      </c>
      <c r="C660" s="251" t="s">
        <v>277</v>
      </c>
      <c r="D660" s="366" t="s">
        <v>178</v>
      </c>
      <c r="E660" s="328"/>
      <c r="F660" s="253" t="s">
        <v>1129</v>
      </c>
      <c r="G660" s="274">
        <v>27.887</v>
      </c>
      <c r="H660" s="247"/>
      <c r="I660" s="276">
        <v>1</v>
      </c>
      <c r="J660" s="304"/>
      <c r="K660" s="404"/>
      <c r="L660" s="253"/>
      <c r="M660" s="253"/>
      <c r="N660" s="251"/>
      <c r="O660" s="279"/>
      <c r="P660" s="279"/>
      <c r="Q660" s="303" t="s">
        <v>527</v>
      </c>
    </row>
    <row r="661" spans="1:17" ht="19.5" customHeight="1" x14ac:dyDescent="0.45">
      <c r="A661" s="251"/>
      <c r="B661" s="251"/>
      <c r="C661" s="251"/>
      <c r="D661" s="226" t="s">
        <v>402</v>
      </c>
      <c r="E661" s="251"/>
      <c r="F661" s="253" t="s">
        <v>1130</v>
      </c>
      <c r="G661" s="274"/>
      <c r="H661" s="261"/>
      <c r="I661" s="276">
        <v>2</v>
      </c>
      <c r="J661" s="304">
        <v>729951338.79999995</v>
      </c>
      <c r="K661" s="404"/>
      <c r="L661" s="253"/>
      <c r="M661" s="253"/>
      <c r="N661" s="251"/>
      <c r="O661" s="279"/>
      <c r="P661" s="279"/>
      <c r="Q661" s="303"/>
    </row>
    <row r="662" spans="1:17" ht="19.5" customHeight="1" x14ac:dyDescent="0.45">
      <c r="A662" s="251"/>
      <c r="B662" s="251"/>
      <c r="C662" s="251"/>
      <c r="D662" s="226" t="s">
        <v>1131</v>
      </c>
      <c r="E662" s="254"/>
      <c r="F662" s="253"/>
      <c r="G662" s="274"/>
      <c r="H662" s="246"/>
      <c r="I662" s="276">
        <v>3</v>
      </c>
      <c r="J662" s="304">
        <v>730000000</v>
      </c>
      <c r="K662" s="404"/>
      <c r="L662" s="253"/>
      <c r="M662" s="253"/>
      <c r="N662" s="251"/>
      <c r="O662" s="279"/>
      <c r="P662" s="279"/>
      <c r="Q662" s="303"/>
    </row>
    <row r="663" spans="1:17" ht="19.5" customHeight="1" x14ac:dyDescent="0.45">
      <c r="A663" s="251"/>
      <c r="B663" s="251"/>
      <c r="C663" s="251"/>
      <c r="D663" s="246"/>
      <c r="E663" s="254"/>
      <c r="F663" s="253"/>
      <c r="G663" s="274"/>
      <c r="H663" s="246"/>
      <c r="I663" s="276"/>
      <c r="J663" s="304"/>
      <c r="K663" s="404"/>
      <c r="L663" s="253"/>
      <c r="M663" s="253"/>
      <c r="N663" s="251"/>
      <c r="O663" s="279"/>
      <c r="P663" s="279"/>
      <c r="Q663" s="303"/>
    </row>
    <row r="664" spans="1:17" ht="19.5" customHeight="1" x14ac:dyDescent="0.45">
      <c r="A664" s="251"/>
      <c r="B664" s="251"/>
      <c r="C664" s="251"/>
      <c r="D664" s="246"/>
      <c r="E664" s="254"/>
      <c r="F664" s="253"/>
      <c r="G664" s="274"/>
      <c r="H664" s="246"/>
      <c r="I664" s="276"/>
      <c r="J664" s="304"/>
      <c r="K664" s="404"/>
      <c r="L664" s="253"/>
      <c r="M664" s="253"/>
      <c r="N664" s="251"/>
      <c r="O664" s="279"/>
      <c r="P664" s="279"/>
      <c r="Q664" s="303"/>
    </row>
    <row r="665" spans="1:17" ht="18.95" customHeight="1" x14ac:dyDescent="0.45">
      <c r="A665" s="251">
        <v>6</v>
      </c>
      <c r="B665" s="251">
        <v>4</v>
      </c>
      <c r="C665" s="251" t="s">
        <v>277</v>
      </c>
      <c r="D665" s="366" t="s">
        <v>1132</v>
      </c>
      <c r="E665" s="328" t="s">
        <v>333</v>
      </c>
      <c r="F665" s="253" t="s">
        <v>1133</v>
      </c>
      <c r="G665" s="274">
        <v>15.058999999999999</v>
      </c>
      <c r="H665" s="247" t="s">
        <v>1134</v>
      </c>
      <c r="I665" s="276">
        <v>1</v>
      </c>
      <c r="J665" s="304">
        <v>514077100</v>
      </c>
      <c r="K665" s="404" t="s">
        <v>1135</v>
      </c>
      <c r="L665" s="261">
        <v>23255</v>
      </c>
      <c r="M665" s="261">
        <v>243211</v>
      </c>
      <c r="N665" s="251">
        <v>810</v>
      </c>
      <c r="O665" s="279"/>
      <c r="P665" s="279"/>
      <c r="Q665" s="303" t="s">
        <v>496</v>
      </c>
    </row>
    <row r="666" spans="1:17" ht="18.95" customHeight="1" x14ac:dyDescent="0.45">
      <c r="A666" s="251"/>
      <c r="B666" s="251"/>
      <c r="C666" s="251"/>
      <c r="D666" s="246" t="s">
        <v>1136</v>
      </c>
      <c r="E666" s="251" t="s">
        <v>1137</v>
      </c>
      <c r="F666" s="253" t="s">
        <v>1138</v>
      </c>
      <c r="G666" s="274"/>
      <c r="H666" s="261">
        <v>242400</v>
      </c>
      <c r="I666" s="276">
        <v>2</v>
      </c>
      <c r="J666" s="304">
        <v>524848205</v>
      </c>
      <c r="K666" s="404" t="s">
        <v>718</v>
      </c>
      <c r="L666" s="261"/>
      <c r="M666" s="261"/>
      <c r="N666" s="251"/>
      <c r="O666" s="279"/>
      <c r="P666" s="279"/>
      <c r="Q666" s="303"/>
    </row>
    <row r="667" spans="1:17" ht="19.5" customHeight="1" x14ac:dyDescent="0.45">
      <c r="A667" s="251"/>
      <c r="B667" s="251"/>
      <c r="C667" s="251"/>
      <c r="D667" s="226" t="s">
        <v>501</v>
      </c>
      <c r="E667" s="254"/>
      <c r="F667" s="253"/>
      <c r="G667" s="274"/>
      <c r="H667" s="246"/>
      <c r="I667" s="276">
        <v>3</v>
      </c>
      <c r="J667" s="304">
        <v>525000000</v>
      </c>
      <c r="K667" s="404"/>
      <c r="L667" s="251"/>
      <c r="M667" s="261"/>
      <c r="N667" s="251"/>
      <c r="O667" s="249"/>
      <c r="P667" s="249"/>
      <c r="Q667" s="253"/>
    </row>
    <row r="668" spans="1:17" ht="21" customHeight="1" x14ac:dyDescent="0.45">
      <c r="A668" s="251"/>
      <c r="B668" s="251"/>
      <c r="C668" s="251"/>
      <c r="D668" s="226" t="s">
        <v>1033</v>
      </c>
      <c r="E668" s="254"/>
      <c r="F668" s="253"/>
      <c r="G668" s="274"/>
      <c r="H668" s="246"/>
      <c r="I668" s="276"/>
      <c r="J668" s="304"/>
      <c r="K668" s="404"/>
      <c r="L668" s="253"/>
      <c r="M668" s="253"/>
      <c r="N668" s="251"/>
      <c r="O668" s="279"/>
      <c r="P668" s="279"/>
      <c r="Q668" s="253"/>
    </row>
    <row r="669" spans="1:17" ht="21" customHeight="1" x14ac:dyDescent="0.45">
      <c r="A669" s="283"/>
      <c r="B669" s="283"/>
      <c r="C669" s="283"/>
      <c r="D669" s="234"/>
      <c r="E669" s="284"/>
      <c r="F669" s="285"/>
      <c r="G669" s="286"/>
      <c r="H669" s="234"/>
      <c r="I669" s="288"/>
      <c r="J669" s="330"/>
      <c r="K669" s="331"/>
      <c r="L669" s="285"/>
      <c r="M669" s="285"/>
      <c r="N669" s="283"/>
      <c r="O669" s="291"/>
      <c r="P669" s="291"/>
      <c r="Q669" s="335"/>
    </row>
    <row r="670" spans="1:17" ht="18.95" customHeight="1" x14ac:dyDescent="0.45">
      <c r="A670" s="251">
        <v>7</v>
      </c>
      <c r="B670" s="251">
        <v>41</v>
      </c>
      <c r="C670" s="251" t="s">
        <v>277</v>
      </c>
      <c r="D670" s="366" t="s">
        <v>182</v>
      </c>
      <c r="E670" s="328"/>
      <c r="F670" s="253" t="s">
        <v>1139</v>
      </c>
      <c r="G670" s="274">
        <v>27</v>
      </c>
      <c r="H670" s="247"/>
      <c r="I670" s="276">
        <v>1</v>
      </c>
      <c r="J670" s="304"/>
      <c r="K670" s="226"/>
      <c r="L670" s="253"/>
      <c r="M670" s="253"/>
      <c r="N670" s="251"/>
      <c r="O670" s="279"/>
      <c r="P670" s="279"/>
      <c r="Q670" s="303" t="s">
        <v>527</v>
      </c>
    </row>
    <row r="671" spans="1:17" ht="21" customHeight="1" x14ac:dyDescent="0.45">
      <c r="A671" s="251"/>
      <c r="B671" s="251"/>
      <c r="C671" s="251"/>
      <c r="D671" s="226" t="s">
        <v>402</v>
      </c>
      <c r="E671" s="251"/>
      <c r="F671" s="253" t="s">
        <v>1140</v>
      </c>
      <c r="G671" s="274"/>
      <c r="H671" s="261"/>
      <c r="I671" s="276">
        <v>2</v>
      </c>
      <c r="J671" s="304">
        <v>819885272</v>
      </c>
      <c r="K671" s="226"/>
      <c r="L671" s="251"/>
      <c r="M671" s="253"/>
      <c r="N671" s="251"/>
      <c r="O671" s="279"/>
      <c r="P671" s="279"/>
      <c r="Q671" s="303"/>
    </row>
    <row r="672" spans="1:17" ht="22.5" customHeight="1" x14ac:dyDescent="0.45">
      <c r="A672" s="251"/>
      <c r="B672" s="251"/>
      <c r="C672" s="251"/>
      <c r="D672" s="226" t="s">
        <v>1141</v>
      </c>
      <c r="E672" s="254"/>
      <c r="F672" s="253"/>
      <c r="G672" s="274"/>
      <c r="H672" s="246"/>
      <c r="I672" s="276">
        <v>3</v>
      </c>
      <c r="J672" s="304">
        <v>820000000</v>
      </c>
      <c r="K672" s="226"/>
      <c r="L672" s="261"/>
      <c r="M672" s="261"/>
      <c r="N672" s="251"/>
      <c r="O672" s="279"/>
      <c r="P672" s="279"/>
      <c r="Q672" s="303"/>
    </row>
    <row r="673" spans="1:17" ht="21.75" customHeight="1" x14ac:dyDescent="0.45">
      <c r="A673" s="251"/>
      <c r="B673" s="251"/>
      <c r="C673" s="251"/>
      <c r="D673" s="226"/>
      <c r="E673" s="254"/>
      <c r="F673" s="253"/>
      <c r="G673" s="274"/>
      <c r="H673" s="246"/>
      <c r="I673" s="276"/>
      <c r="J673" s="304"/>
      <c r="K673" s="450"/>
      <c r="L673" s="251"/>
      <c r="M673" s="261"/>
      <c r="N673" s="251"/>
      <c r="O673" s="249"/>
      <c r="P673" s="249"/>
      <c r="Q673" s="253"/>
    </row>
    <row r="674" spans="1:17" ht="19.5" customHeight="1" x14ac:dyDescent="0.45">
      <c r="A674" s="251">
        <v>8</v>
      </c>
      <c r="B674" s="251">
        <v>41</v>
      </c>
      <c r="C674" s="251" t="s">
        <v>277</v>
      </c>
      <c r="D674" s="366" t="s">
        <v>184</v>
      </c>
      <c r="E674" s="328"/>
      <c r="F674" s="253" t="s">
        <v>1142</v>
      </c>
      <c r="G674" s="274">
        <v>32.436999999999998</v>
      </c>
      <c r="H674" s="247"/>
      <c r="I674" s="276">
        <v>1</v>
      </c>
      <c r="J674" s="304"/>
      <c r="K674" s="226"/>
      <c r="L674" s="253"/>
      <c r="M674" s="253"/>
      <c r="N674" s="251"/>
      <c r="O674" s="279"/>
      <c r="P674" s="279"/>
      <c r="Q674" s="303" t="s">
        <v>527</v>
      </c>
    </row>
    <row r="675" spans="1:17" ht="19.5" customHeight="1" x14ac:dyDescent="0.45">
      <c r="A675" s="251"/>
      <c r="B675" s="251"/>
      <c r="C675" s="251"/>
      <c r="D675" s="226" t="s">
        <v>501</v>
      </c>
      <c r="E675" s="251"/>
      <c r="F675" s="253" t="s">
        <v>1143</v>
      </c>
      <c r="G675" s="274"/>
      <c r="H675" s="261"/>
      <c r="I675" s="276">
        <v>2</v>
      </c>
      <c r="J675" s="304">
        <v>898714980.29999995</v>
      </c>
      <c r="K675" s="226"/>
      <c r="L675" s="253"/>
      <c r="M675" s="253"/>
      <c r="N675" s="251"/>
      <c r="O675" s="279"/>
      <c r="P675" s="279"/>
      <c r="Q675" s="303"/>
    </row>
    <row r="676" spans="1:17" ht="19.5" customHeight="1" x14ac:dyDescent="0.45">
      <c r="A676" s="251"/>
      <c r="B676" s="251"/>
      <c r="C676" s="251"/>
      <c r="D676" s="226" t="s">
        <v>1144</v>
      </c>
      <c r="E676" s="254"/>
      <c r="F676" s="253"/>
      <c r="G676" s="274"/>
      <c r="H676" s="246"/>
      <c r="I676" s="276">
        <v>3</v>
      </c>
      <c r="J676" s="304">
        <v>900000000</v>
      </c>
      <c r="K676" s="226"/>
      <c r="L676" s="251"/>
      <c r="M676" s="253"/>
      <c r="N676" s="251"/>
      <c r="O676" s="279"/>
      <c r="P676" s="279"/>
      <c r="Q676" s="253"/>
    </row>
    <row r="677" spans="1:17" ht="21.75" customHeight="1" x14ac:dyDescent="0.45">
      <c r="A677" s="283"/>
      <c r="B677" s="283"/>
      <c r="C677" s="283"/>
      <c r="D677" s="238"/>
      <c r="E677" s="284"/>
      <c r="F677" s="303"/>
      <c r="G677" s="274"/>
      <c r="H677" s="275"/>
      <c r="I677" s="276"/>
      <c r="J677" s="304"/>
      <c r="K677" s="238"/>
      <c r="L677" s="290"/>
      <c r="M677" s="290"/>
      <c r="N677" s="444"/>
      <c r="O677" s="291"/>
      <c r="P677" s="291"/>
      <c r="Q677" s="285"/>
    </row>
    <row r="678" spans="1:17" ht="19.5" customHeight="1" x14ac:dyDescent="0.45">
      <c r="A678" s="337"/>
      <c r="B678" s="338" t="s">
        <v>627</v>
      </c>
      <c r="C678" s="338"/>
      <c r="D678" s="451"/>
      <c r="E678" s="386">
        <v>3</v>
      </c>
      <c r="F678" s="342" t="s">
        <v>15</v>
      </c>
      <c r="G678" s="452">
        <f>G642+G665+G652</f>
        <v>89.447000000000003</v>
      </c>
      <c r="H678" s="337"/>
      <c r="I678" s="345">
        <v>1</v>
      </c>
      <c r="J678" s="453">
        <f>J642+J665+J652</f>
        <v>2107528800</v>
      </c>
      <c r="K678" s="347"/>
      <c r="L678" s="348"/>
      <c r="M678" s="349"/>
      <c r="N678" s="339"/>
      <c r="O678" s="350"/>
      <c r="P678" s="350"/>
      <c r="Q678" s="351"/>
    </row>
    <row r="679" spans="1:17" ht="18.95" customHeight="1" x14ac:dyDescent="0.45">
      <c r="A679" s="337"/>
      <c r="B679" s="338" t="s">
        <v>628</v>
      </c>
      <c r="C679" s="338"/>
      <c r="D679" s="451"/>
      <c r="E679" s="386">
        <v>4</v>
      </c>
      <c r="F679" s="342" t="s">
        <v>15</v>
      </c>
      <c r="G679" s="452">
        <f>G674+G670+G660+G656</f>
        <v>142.81100000000001</v>
      </c>
      <c r="H679" s="337"/>
      <c r="I679" s="276">
        <v>3</v>
      </c>
      <c r="J679" s="354">
        <f>J676+J672+J662+J658</f>
        <v>3350000000</v>
      </c>
      <c r="K679" s="234"/>
      <c r="L679" s="199"/>
      <c r="M679" s="454"/>
      <c r="N679" s="199"/>
      <c r="O679" s="205"/>
      <c r="P679" s="205"/>
      <c r="Q679" s="455"/>
    </row>
    <row r="680" spans="1:17" ht="18.95" customHeight="1" x14ac:dyDescent="0.45">
      <c r="A680" s="337"/>
      <c r="B680" s="338" t="s">
        <v>629</v>
      </c>
      <c r="C680" s="339"/>
      <c r="D680" s="340"/>
      <c r="E680" s="386">
        <v>1</v>
      </c>
      <c r="F680" s="342" t="s">
        <v>15</v>
      </c>
      <c r="G680" s="452">
        <f>G647</f>
        <v>20</v>
      </c>
      <c r="H680" s="337"/>
      <c r="I680" s="345">
        <v>1</v>
      </c>
      <c r="J680" s="354">
        <f>J647</f>
        <v>104800000</v>
      </c>
      <c r="K680" s="234"/>
      <c r="L680" s="199"/>
      <c r="M680" s="454"/>
      <c r="N680" s="199"/>
      <c r="O680" s="205"/>
      <c r="P680" s="205"/>
      <c r="Q680" s="455"/>
    </row>
    <row r="681" spans="1:17" ht="18.95" customHeight="1" x14ac:dyDescent="0.45">
      <c r="A681" s="356"/>
      <c r="B681" s="356"/>
      <c r="C681" s="356"/>
      <c r="D681" s="389" t="s">
        <v>46</v>
      </c>
      <c r="E681" s="358"/>
      <c r="F681" s="365"/>
      <c r="G681" s="359"/>
      <c r="H681" s="456"/>
      <c r="I681" s="361"/>
      <c r="J681" s="457"/>
      <c r="K681" s="458"/>
      <c r="L681" s="356"/>
      <c r="M681" s="365"/>
      <c r="N681" s="356"/>
      <c r="O681" s="364"/>
      <c r="P681" s="364"/>
      <c r="Q681" s="390"/>
    </row>
    <row r="682" spans="1:17" ht="18.95" customHeight="1" x14ac:dyDescent="0.45">
      <c r="A682" s="251">
        <v>1</v>
      </c>
      <c r="B682" s="251">
        <v>3</v>
      </c>
      <c r="C682" s="251" t="s">
        <v>277</v>
      </c>
      <c r="D682" s="273" t="s">
        <v>187</v>
      </c>
      <c r="E682" s="254" t="s">
        <v>582</v>
      </c>
      <c r="F682" s="253" t="s">
        <v>1145</v>
      </c>
      <c r="G682" s="274">
        <v>5.71</v>
      </c>
      <c r="H682" s="247" t="s">
        <v>1146</v>
      </c>
      <c r="I682" s="276">
        <v>1</v>
      </c>
      <c r="J682" s="304">
        <v>597444444</v>
      </c>
      <c r="K682" s="404" t="s">
        <v>1147</v>
      </c>
      <c r="L682" s="278">
        <v>241459</v>
      </c>
      <c r="M682" s="278">
        <v>242357</v>
      </c>
      <c r="N682" s="251">
        <v>900</v>
      </c>
      <c r="O682" s="279">
        <v>0.71099999999999997</v>
      </c>
      <c r="P682" s="279">
        <v>47.97</v>
      </c>
      <c r="Q682" s="303">
        <v>2561</v>
      </c>
    </row>
    <row r="683" spans="1:17" ht="18.95" customHeight="1" x14ac:dyDescent="0.45">
      <c r="A683" s="251"/>
      <c r="B683" s="251"/>
      <c r="C683" s="251"/>
      <c r="D683" s="226" t="s">
        <v>478</v>
      </c>
      <c r="E683" s="251" t="s">
        <v>1148</v>
      </c>
      <c r="F683" s="253" t="s">
        <v>1149</v>
      </c>
      <c r="G683" s="274"/>
      <c r="H683" s="278">
        <v>241458</v>
      </c>
      <c r="I683" s="276">
        <v>2</v>
      </c>
      <c r="J683" s="304">
        <v>599065173.39999998</v>
      </c>
      <c r="K683" s="404" t="s">
        <v>1150</v>
      </c>
      <c r="L683" s="251"/>
      <c r="M683" s="278">
        <v>242514</v>
      </c>
      <c r="N683" s="299">
        <v>1057</v>
      </c>
      <c r="O683" s="249">
        <v>6.9550000000000001</v>
      </c>
      <c r="P683" s="249">
        <v>69.183999999999997</v>
      </c>
      <c r="Q683" s="303"/>
    </row>
    <row r="684" spans="1:17" ht="18.95" customHeight="1" x14ac:dyDescent="0.45">
      <c r="A684" s="251"/>
      <c r="B684" s="251"/>
      <c r="C684" s="251"/>
      <c r="D684" s="226" t="s">
        <v>1151</v>
      </c>
      <c r="E684" s="254"/>
      <c r="F684" s="253"/>
      <c r="G684" s="274"/>
      <c r="H684" s="246"/>
      <c r="I684" s="276">
        <v>3</v>
      </c>
      <c r="J684" s="304">
        <v>668000000</v>
      </c>
      <c r="K684" s="404" t="s">
        <v>351</v>
      </c>
      <c r="L684" s="253" t="s">
        <v>290</v>
      </c>
      <c r="M684" s="253"/>
      <c r="N684" s="251"/>
      <c r="O684" s="279"/>
      <c r="P684" s="279"/>
      <c r="Q684" s="303"/>
    </row>
    <row r="685" spans="1:17" ht="18.95" customHeight="1" x14ac:dyDescent="0.45">
      <c r="A685" s="251"/>
      <c r="B685" s="251"/>
      <c r="C685" s="251"/>
      <c r="D685" s="246"/>
      <c r="E685" s="254"/>
      <c r="F685" s="253"/>
      <c r="G685" s="274"/>
      <c r="H685" s="246"/>
      <c r="I685" s="276"/>
      <c r="J685" s="304"/>
      <c r="K685" s="404"/>
      <c r="L685" s="253"/>
      <c r="M685" s="253"/>
      <c r="N685" s="251"/>
      <c r="O685" s="279"/>
      <c r="P685" s="279"/>
      <c r="Q685" s="253"/>
    </row>
    <row r="686" spans="1:17" ht="18.95" customHeight="1" x14ac:dyDescent="0.45">
      <c r="A686" s="251"/>
      <c r="B686" s="251"/>
      <c r="C686" s="251"/>
      <c r="D686" s="246"/>
      <c r="E686" s="254"/>
      <c r="F686" s="253"/>
      <c r="G686" s="274"/>
      <c r="H686" s="246"/>
      <c r="I686" s="276"/>
      <c r="J686" s="304"/>
      <c r="K686" s="404"/>
      <c r="L686" s="253"/>
      <c r="M686" s="253"/>
      <c r="N686" s="251"/>
      <c r="O686" s="279"/>
      <c r="P686" s="279"/>
      <c r="Q686" s="303"/>
    </row>
    <row r="687" spans="1:17" ht="18.95" customHeight="1" x14ac:dyDescent="0.45">
      <c r="A687" s="251">
        <v>2</v>
      </c>
      <c r="B687" s="251">
        <v>3</v>
      </c>
      <c r="C687" s="251" t="s">
        <v>277</v>
      </c>
      <c r="D687" s="273" t="s">
        <v>188</v>
      </c>
      <c r="E687" s="254" t="s">
        <v>582</v>
      </c>
      <c r="F687" s="253" t="s">
        <v>1152</v>
      </c>
      <c r="G687" s="274">
        <v>5.7149999999999999</v>
      </c>
      <c r="H687" s="247" t="s">
        <v>1153</v>
      </c>
      <c r="I687" s="276">
        <v>1</v>
      </c>
      <c r="J687" s="304">
        <v>510600000</v>
      </c>
      <c r="K687" s="404" t="s">
        <v>1154</v>
      </c>
      <c r="L687" s="278">
        <v>241459</v>
      </c>
      <c r="M687" s="278">
        <v>242357</v>
      </c>
      <c r="N687" s="251">
        <v>900</v>
      </c>
      <c r="O687" s="279">
        <v>2.34</v>
      </c>
      <c r="P687" s="279">
        <v>55.603000000000002</v>
      </c>
      <c r="Q687" s="303">
        <v>2561</v>
      </c>
    </row>
    <row r="688" spans="1:17" ht="18.95" customHeight="1" x14ac:dyDescent="0.45">
      <c r="A688" s="251"/>
      <c r="B688" s="251"/>
      <c r="C688" s="251"/>
      <c r="D688" s="226" t="s">
        <v>478</v>
      </c>
      <c r="E688" s="251" t="s">
        <v>1148</v>
      </c>
      <c r="F688" s="404" t="s">
        <v>1155</v>
      </c>
      <c r="G688" s="274"/>
      <c r="H688" s="278">
        <v>241458</v>
      </c>
      <c r="I688" s="276">
        <v>2</v>
      </c>
      <c r="J688" s="304">
        <v>511743811.19999999</v>
      </c>
      <c r="K688" s="404" t="s">
        <v>287</v>
      </c>
      <c r="L688" s="251"/>
      <c r="M688" s="278">
        <v>242473</v>
      </c>
      <c r="N688" s="299">
        <v>1016</v>
      </c>
      <c r="O688" s="249">
        <v>0.43</v>
      </c>
      <c r="P688" s="249">
        <v>53.692999999999998</v>
      </c>
      <c r="Q688" s="303" t="s">
        <v>994</v>
      </c>
    </row>
    <row r="689" spans="1:17" ht="18.95" customHeight="1" x14ac:dyDescent="0.45">
      <c r="A689" s="251"/>
      <c r="B689" s="251"/>
      <c r="C689" s="251"/>
      <c r="D689" s="226" t="s">
        <v>1151</v>
      </c>
      <c r="E689" s="254"/>
      <c r="F689" s="253"/>
      <c r="G689" s="274"/>
      <c r="H689" s="246"/>
      <c r="I689" s="276">
        <v>3</v>
      </c>
      <c r="J689" s="304">
        <v>668000000</v>
      </c>
      <c r="K689" s="404"/>
      <c r="L689" s="253"/>
      <c r="M689" s="278">
        <v>242624</v>
      </c>
      <c r="N689" s="299">
        <v>1166</v>
      </c>
      <c r="O689" s="279"/>
      <c r="P689" s="279"/>
      <c r="Q689" s="253"/>
    </row>
    <row r="690" spans="1:17" ht="18.95" customHeight="1" x14ac:dyDescent="0.45">
      <c r="A690" s="251"/>
      <c r="B690" s="251"/>
      <c r="C690" s="251"/>
      <c r="D690" s="246"/>
      <c r="E690" s="254"/>
      <c r="F690" s="303"/>
      <c r="G690" s="274"/>
      <c r="H690" s="246"/>
      <c r="I690" s="276"/>
      <c r="J690" s="304"/>
      <c r="K690" s="404"/>
      <c r="L690" s="253" t="s">
        <v>290</v>
      </c>
      <c r="M690" s="253"/>
      <c r="N690" s="251"/>
      <c r="O690" s="279"/>
      <c r="P690" s="279"/>
      <c r="Q690" s="253"/>
    </row>
    <row r="691" spans="1:17" ht="18.95" customHeight="1" x14ac:dyDescent="0.45">
      <c r="A691" s="251"/>
      <c r="B691" s="251"/>
      <c r="C691" s="251"/>
      <c r="D691" s="226"/>
      <c r="E691" s="254"/>
      <c r="F691" s="303"/>
      <c r="G691" s="274"/>
      <c r="H691" s="226"/>
      <c r="I691" s="276"/>
      <c r="J691" s="304"/>
      <c r="K691" s="226"/>
      <c r="L691" s="251"/>
      <c r="M691" s="253"/>
      <c r="N691" s="251"/>
      <c r="O691" s="279"/>
      <c r="P691" s="279"/>
      <c r="Q691" s="253"/>
    </row>
    <row r="692" spans="1:17" ht="18.95" customHeight="1" x14ac:dyDescent="0.45">
      <c r="A692" s="251">
        <v>3</v>
      </c>
      <c r="B692" s="251">
        <v>3</v>
      </c>
      <c r="C692" s="251" t="s">
        <v>277</v>
      </c>
      <c r="D692" s="253" t="s">
        <v>190</v>
      </c>
      <c r="E692" s="254" t="s">
        <v>1156</v>
      </c>
      <c r="F692" s="226" t="s">
        <v>1157</v>
      </c>
      <c r="G692" s="274">
        <v>5.7249999999999996</v>
      </c>
      <c r="H692" s="247" t="s">
        <v>1158</v>
      </c>
      <c r="I692" s="276">
        <v>1</v>
      </c>
      <c r="J692" s="304">
        <v>517000000</v>
      </c>
      <c r="K692" s="404" t="s">
        <v>1147</v>
      </c>
      <c r="L692" s="278">
        <v>241468</v>
      </c>
      <c r="M692" s="278">
        <v>242366</v>
      </c>
      <c r="N692" s="251">
        <v>900</v>
      </c>
      <c r="O692" s="279">
        <v>3.149</v>
      </c>
      <c r="P692" s="279">
        <v>50.478999999999999</v>
      </c>
      <c r="Q692" s="303">
        <v>2561</v>
      </c>
    </row>
    <row r="693" spans="1:17" ht="18.95" customHeight="1" x14ac:dyDescent="0.45">
      <c r="A693" s="251"/>
      <c r="B693" s="251"/>
      <c r="C693" s="251"/>
      <c r="D693" s="226" t="s">
        <v>478</v>
      </c>
      <c r="E693" s="254" t="s">
        <v>1159</v>
      </c>
      <c r="F693" s="404" t="s">
        <v>1160</v>
      </c>
      <c r="G693" s="274"/>
      <c r="H693" s="278">
        <v>241467</v>
      </c>
      <c r="I693" s="276">
        <v>2</v>
      </c>
      <c r="J693" s="304">
        <v>518286679.5</v>
      </c>
      <c r="K693" s="404" t="s">
        <v>1150</v>
      </c>
      <c r="L693" s="251"/>
      <c r="M693" s="278">
        <v>242577</v>
      </c>
      <c r="N693" s="299">
        <v>1111</v>
      </c>
      <c r="O693" s="249">
        <v>5.75</v>
      </c>
      <c r="P693" s="249">
        <v>54.353999999999999</v>
      </c>
      <c r="Q693" s="253"/>
    </row>
    <row r="694" spans="1:17" ht="18.95" customHeight="1" x14ac:dyDescent="0.45">
      <c r="A694" s="251"/>
      <c r="B694" s="251"/>
      <c r="C694" s="251"/>
      <c r="D694" s="226" t="s">
        <v>1161</v>
      </c>
      <c r="E694" s="254"/>
      <c r="F694" s="404"/>
      <c r="G694" s="274"/>
      <c r="H694" s="275"/>
      <c r="I694" s="276">
        <v>3</v>
      </c>
      <c r="J694" s="304">
        <v>669000000</v>
      </c>
      <c r="K694" s="404" t="s">
        <v>351</v>
      </c>
      <c r="L694" s="253" t="s">
        <v>290</v>
      </c>
      <c r="M694" s="253"/>
      <c r="N694" s="251"/>
      <c r="O694" s="249"/>
      <c r="P694" s="249"/>
      <c r="Q694" s="253"/>
    </row>
    <row r="695" spans="1:17" ht="18.95" customHeight="1" x14ac:dyDescent="0.45">
      <c r="A695" s="251"/>
      <c r="B695" s="251"/>
      <c r="C695" s="251"/>
      <c r="D695" s="226"/>
      <c r="E695" s="254"/>
      <c r="F695" s="404"/>
      <c r="G695" s="274"/>
      <c r="H695" s="275"/>
      <c r="I695" s="276"/>
      <c r="J695" s="304"/>
      <c r="K695" s="404"/>
      <c r="L695" s="251"/>
      <c r="M695" s="253"/>
      <c r="N695" s="251"/>
      <c r="O695" s="249"/>
      <c r="P695" s="249"/>
      <c r="Q695" s="253"/>
    </row>
    <row r="696" spans="1:17" ht="14.25" customHeight="1" x14ac:dyDescent="0.45">
      <c r="A696" s="251"/>
      <c r="B696" s="251"/>
      <c r="C696" s="251"/>
      <c r="D696" s="226"/>
      <c r="E696" s="254"/>
      <c r="F696" s="404"/>
      <c r="G696" s="274"/>
      <c r="H696" s="275"/>
      <c r="I696" s="276"/>
      <c r="J696" s="304"/>
      <c r="K696" s="404"/>
      <c r="L696" s="251"/>
      <c r="M696" s="253"/>
      <c r="N696" s="251"/>
      <c r="O696" s="249"/>
      <c r="P696" s="249"/>
      <c r="Q696" s="253"/>
    </row>
    <row r="697" spans="1:17" ht="18.95" customHeight="1" x14ac:dyDescent="0.45">
      <c r="A697" s="251">
        <v>4</v>
      </c>
      <c r="B697" s="251">
        <v>3</v>
      </c>
      <c r="C697" s="251" t="s">
        <v>277</v>
      </c>
      <c r="D697" s="273" t="s">
        <v>192</v>
      </c>
      <c r="E697" s="254" t="s">
        <v>1156</v>
      </c>
      <c r="F697" s="404" t="s">
        <v>1162</v>
      </c>
      <c r="G697" s="274">
        <v>5.7</v>
      </c>
      <c r="H697" s="247" t="s">
        <v>1163</v>
      </c>
      <c r="I697" s="276">
        <v>1</v>
      </c>
      <c r="J697" s="304">
        <v>550192090</v>
      </c>
      <c r="K697" s="404" t="s">
        <v>1164</v>
      </c>
      <c r="L697" s="278">
        <v>241459</v>
      </c>
      <c r="M697" s="278">
        <v>242477</v>
      </c>
      <c r="N697" s="299">
        <v>1020</v>
      </c>
      <c r="O697" s="279">
        <v>3.1160000000000001</v>
      </c>
      <c r="P697" s="279">
        <v>79.436999999999998</v>
      </c>
      <c r="Q697" s="303">
        <v>2561</v>
      </c>
    </row>
    <row r="698" spans="1:17" ht="18.95" customHeight="1" x14ac:dyDescent="0.45">
      <c r="A698" s="251"/>
      <c r="B698" s="251"/>
      <c r="C698" s="251"/>
      <c r="D698" s="226" t="s">
        <v>318</v>
      </c>
      <c r="E698" s="251" t="s">
        <v>1159</v>
      </c>
      <c r="F698" s="404" t="s">
        <v>1165</v>
      </c>
      <c r="G698" s="274"/>
      <c r="H698" s="278">
        <v>241458</v>
      </c>
      <c r="I698" s="276">
        <v>2</v>
      </c>
      <c r="J698" s="304">
        <v>551942346.89999998</v>
      </c>
      <c r="K698" s="404" t="s">
        <v>351</v>
      </c>
      <c r="L698" s="251"/>
      <c r="M698" s="253"/>
      <c r="N698" s="251"/>
      <c r="O698" s="249">
        <v>8.86</v>
      </c>
      <c r="P698" s="249">
        <v>89.331999999999994</v>
      </c>
      <c r="Q698" s="253" t="s">
        <v>619</v>
      </c>
    </row>
    <row r="699" spans="1:17" ht="18.95" customHeight="1" x14ac:dyDescent="0.45">
      <c r="A699" s="283"/>
      <c r="B699" s="283"/>
      <c r="C699" s="283"/>
      <c r="D699" s="238" t="s">
        <v>1166</v>
      </c>
      <c r="E699" s="284"/>
      <c r="F699" s="459"/>
      <c r="G699" s="286"/>
      <c r="H699" s="234"/>
      <c r="I699" s="288">
        <v>3</v>
      </c>
      <c r="J699" s="460">
        <v>669000000</v>
      </c>
      <c r="K699" s="459"/>
      <c r="L699" s="283"/>
      <c r="M699" s="285"/>
      <c r="N699" s="283"/>
      <c r="O699" s="291"/>
      <c r="P699" s="291"/>
      <c r="Q699" s="285"/>
    </row>
    <row r="700" spans="1:17" ht="18.95" customHeight="1" x14ac:dyDescent="0.45">
      <c r="A700" s="251">
        <v>5</v>
      </c>
      <c r="B700" s="251">
        <v>3</v>
      </c>
      <c r="C700" s="251" t="s">
        <v>277</v>
      </c>
      <c r="D700" s="273" t="s">
        <v>194</v>
      </c>
      <c r="E700" s="254" t="s">
        <v>1156</v>
      </c>
      <c r="F700" s="404" t="s">
        <v>1167</v>
      </c>
      <c r="G700" s="274">
        <v>5.7220000000000004</v>
      </c>
      <c r="H700" s="247" t="s">
        <v>1168</v>
      </c>
      <c r="I700" s="276">
        <v>1</v>
      </c>
      <c r="J700" s="304">
        <v>551600000</v>
      </c>
      <c r="K700" s="404" t="s">
        <v>642</v>
      </c>
      <c r="L700" s="278">
        <v>241485</v>
      </c>
      <c r="M700" s="278">
        <v>242413</v>
      </c>
      <c r="N700" s="251">
        <v>930</v>
      </c>
      <c r="O700" s="279">
        <v>0.93899999999999995</v>
      </c>
      <c r="P700" s="279">
        <v>87.501000000000005</v>
      </c>
      <c r="Q700" s="303">
        <v>2561</v>
      </c>
    </row>
    <row r="701" spans="1:17" ht="18.95" customHeight="1" x14ac:dyDescent="0.45">
      <c r="A701" s="251"/>
      <c r="B701" s="251"/>
      <c r="C701" s="251"/>
      <c r="D701" s="226" t="s">
        <v>318</v>
      </c>
      <c r="E701" s="251" t="s">
        <v>1159</v>
      </c>
      <c r="F701" s="404" t="s">
        <v>1169</v>
      </c>
      <c r="G701" s="274"/>
      <c r="H701" s="278">
        <v>241484</v>
      </c>
      <c r="I701" s="276">
        <v>2</v>
      </c>
      <c r="J701" s="304">
        <v>553110012.20000005</v>
      </c>
      <c r="K701" s="404"/>
      <c r="L701" s="251"/>
      <c r="M701" s="253"/>
      <c r="N701" s="251"/>
      <c r="O701" s="249">
        <v>7.0289999999999999</v>
      </c>
      <c r="P701" s="249">
        <v>99.486999999999995</v>
      </c>
      <c r="Q701" s="253" t="s">
        <v>401</v>
      </c>
    </row>
    <row r="702" spans="1:17" ht="18.95" customHeight="1" x14ac:dyDescent="0.45">
      <c r="A702" s="251"/>
      <c r="B702" s="251"/>
      <c r="C702" s="251"/>
      <c r="D702" s="226" t="s">
        <v>1166</v>
      </c>
      <c r="E702" s="254"/>
      <c r="F702" s="404"/>
      <c r="G702" s="274"/>
      <c r="H702" s="246"/>
      <c r="I702" s="276">
        <v>3</v>
      </c>
      <c r="J702" s="304">
        <v>668980000</v>
      </c>
      <c r="K702" s="404"/>
      <c r="L702" s="251"/>
      <c r="M702" s="253"/>
      <c r="N702" s="251"/>
      <c r="O702" s="279"/>
      <c r="P702" s="279"/>
      <c r="Q702" s="253"/>
    </row>
    <row r="703" spans="1:17" ht="18.95" customHeight="1" x14ac:dyDescent="0.45">
      <c r="A703" s="251"/>
      <c r="B703" s="251"/>
      <c r="C703" s="251"/>
      <c r="D703" s="226"/>
      <c r="E703" s="254"/>
      <c r="F703" s="404"/>
      <c r="G703" s="274"/>
      <c r="H703" s="246"/>
      <c r="I703" s="276"/>
      <c r="J703" s="304"/>
      <c r="K703" s="404"/>
      <c r="L703" s="251"/>
      <c r="M703" s="253"/>
      <c r="N703" s="251"/>
      <c r="O703" s="279"/>
      <c r="P703" s="279"/>
      <c r="Q703" s="253"/>
    </row>
    <row r="704" spans="1:17" ht="18.95" customHeight="1" x14ac:dyDescent="0.45">
      <c r="A704" s="251">
        <v>6</v>
      </c>
      <c r="B704" s="251">
        <v>36</v>
      </c>
      <c r="C704" s="251" t="s">
        <v>277</v>
      </c>
      <c r="D704" s="246" t="s">
        <v>1170</v>
      </c>
      <c r="E704" s="254" t="s">
        <v>1156</v>
      </c>
      <c r="F704" s="253" t="s">
        <v>712</v>
      </c>
      <c r="G704" s="274">
        <v>12</v>
      </c>
      <c r="H704" s="247" t="s">
        <v>1171</v>
      </c>
      <c r="I704" s="276">
        <v>1</v>
      </c>
      <c r="J704" s="304">
        <v>1024632000</v>
      </c>
      <c r="K704" s="404" t="s">
        <v>1172</v>
      </c>
      <c r="L704" s="278">
        <v>241485</v>
      </c>
      <c r="M704" s="278">
        <v>242563</v>
      </c>
      <c r="N704" s="299">
        <v>1080</v>
      </c>
      <c r="O704" s="279">
        <v>4.4580000000000002</v>
      </c>
      <c r="P704" s="279">
        <v>81.349000000000004</v>
      </c>
      <c r="Q704" s="303">
        <v>2561</v>
      </c>
    </row>
    <row r="705" spans="1:17" ht="18.95" customHeight="1" x14ac:dyDescent="0.45">
      <c r="A705" s="251"/>
      <c r="B705" s="251"/>
      <c r="C705" s="251"/>
      <c r="D705" s="246" t="s">
        <v>1173</v>
      </c>
      <c r="E705" s="251" t="s">
        <v>1174</v>
      </c>
      <c r="F705" s="253" t="s">
        <v>717</v>
      </c>
      <c r="G705" s="461"/>
      <c r="H705" s="373">
        <v>241484</v>
      </c>
      <c r="I705" s="276">
        <v>2</v>
      </c>
      <c r="J705" s="304">
        <v>1025182450.7</v>
      </c>
      <c r="K705" s="404" t="s">
        <v>351</v>
      </c>
      <c r="L705" s="251"/>
      <c r="M705" s="253"/>
      <c r="N705" s="251"/>
      <c r="O705" s="249">
        <v>3.931</v>
      </c>
      <c r="P705" s="249">
        <v>84.304000000000002</v>
      </c>
      <c r="Q705" s="253"/>
    </row>
    <row r="706" spans="1:17" ht="18.95" customHeight="1" x14ac:dyDescent="0.45">
      <c r="A706" s="251"/>
      <c r="B706" s="251"/>
      <c r="C706" s="251"/>
      <c r="D706" s="246" t="s">
        <v>1175</v>
      </c>
      <c r="E706" s="254"/>
      <c r="F706" s="253"/>
      <c r="G706" s="274"/>
      <c r="H706" s="246"/>
      <c r="I706" s="276">
        <v>3</v>
      </c>
      <c r="J706" s="304">
        <v>1125000000</v>
      </c>
      <c r="L706" s="251"/>
      <c r="M706" s="253"/>
      <c r="N706" s="251"/>
      <c r="O706" s="279"/>
      <c r="P706" s="279"/>
      <c r="Q706" s="253"/>
    </row>
    <row r="707" spans="1:17" ht="18.95" customHeight="1" x14ac:dyDescent="0.45">
      <c r="A707" s="251"/>
      <c r="B707" s="251"/>
      <c r="C707" s="251"/>
      <c r="D707" s="264" t="s">
        <v>1176</v>
      </c>
      <c r="E707" s="254"/>
      <c r="F707" s="253"/>
      <c r="G707" s="274"/>
      <c r="H707" s="246"/>
      <c r="I707" s="276"/>
      <c r="J707" s="304"/>
      <c r="K707" s="404"/>
      <c r="L707" s="251"/>
      <c r="M707" s="253"/>
      <c r="N707" s="251"/>
      <c r="O707" s="279"/>
      <c r="P707" s="279"/>
      <c r="Q707" s="253"/>
    </row>
    <row r="708" spans="1:17" ht="18.95" customHeight="1" x14ac:dyDescent="0.45">
      <c r="A708" s="251"/>
      <c r="B708" s="251"/>
      <c r="C708" s="251"/>
      <c r="D708" s="226" t="s">
        <v>375</v>
      </c>
      <c r="E708" s="254"/>
      <c r="F708" s="253"/>
      <c r="G708" s="274"/>
      <c r="H708" s="246"/>
      <c r="I708" s="276"/>
      <c r="J708" s="304"/>
      <c r="K708" s="404"/>
      <c r="L708" s="251"/>
      <c r="M708" s="253"/>
      <c r="N708" s="251"/>
      <c r="O708" s="279"/>
      <c r="P708" s="279"/>
      <c r="Q708" s="303"/>
    </row>
    <row r="709" spans="1:17" ht="18.95" customHeight="1" x14ac:dyDescent="0.45">
      <c r="A709" s="251"/>
      <c r="B709" s="251"/>
      <c r="C709" s="251"/>
      <c r="D709" s="226" t="s">
        <v>1177</v>
      </c>
      <c r="E709" s="254"/>
      <c r="F709" s="253"/>
      <c r="G709" s="274"/>
      <c r="H709" s="246"/>
      <c r="I709" s="276"/>
      <c r="J709" s="304"/>
      <c r="K709" s="404"/>
      <c r="L709" s="251"/>
      <c r="M709" s="253"/>
      <c r="N709" s="251"/>
      <c r="O709" s="279"/>
      <c r="P709" s="279"/>
      <c r="Q709" s="303"/>
    </row>
    <row r="710" spans="1:17" ht="18.95" customHeight="1" x14ac:dyDescent="0.45">
      <c r="A710" s="251"/>
      <c r="B710" s="251"/>
      <c r="C710" s="251"/>
      <c r="D710" s="246"/>
      <c r="E710" s="254"/>
      <c r="F710" s="253"/>
      <c r="G710" s="274"/>
      <c r="H710" s="246"/>
      <c r="I710" s="276"/>
      <c r="J710" s="304"/>
      <c r="K710" s="404"/>
      <c r="L710" s="251"/>
      <c r="M710" s="253"/>
      <c r="N710" s="251"/>
      <c r="O710" s="279"/>
      <c r="P710" s="279"/>
      <c r="Q710" s="303"/>
    </row>
    <row r="711" spans="1:17" ht="18.95" customHeight="1" x14ac:dyDescent="0.45">
      <c r="A711" s="251">
        <v>7</v>
      </c>
      <c r="B711" s="251">
        <v>36</v>
      </c>
      <c r="C711" s="251" t="s">
        <v>277</v>
      </c>
      <c r="D711" s="246" t="s">
        <v>1170</v>
      </c>
      <c r="E711" s="254" t="s">
        <v>1156</v>
      </c>
      <c r="F711" s="253" t="s">
        <v>721</v>
      </c>
      <c r="G711" s="274">
        <v>12.021000000000001</v>
      </c>
      <c r="H711" s="247" t="s">
        <v>1178</v>
      </c>
      <c r="I711" s="276">
        <v>1</v>
      </c>
      <c r="J711" s="304">
        <v>1118868129</v>
      </c>
      <c r="K711" s="404" t="s">
        <v>1179</v>
      </c>
      <c r="L711" s="278">
        <v>241478</v>
      </c>
      <c r="M711" s="278">
        <v>242526</v>
      </c>
      <c r="N711" s="299">
        <v>1050</v>
      </c>
      <c r="O711" s="279">
        <v>1.046</v>
      </c>
      <c r="P711" s="279">
        <v>96.430999999999997</v>
      </c>
      <c r="Q711" s="303">
        <v>2561</v>
      </c>
    </row>
    <row r="712" spans="1:17" ht="18.95" customHeight="1" x14ac:dyDescent="0.45">
      <c r="A712" s="251"/>
      <c r="B712" s="251"/>
      <c r="C712" s="251"/>
      <c r="D712" s="246" t="s">
        <v>1173</v>
      </c>
      <c r="E712" s="251" t="s">
        <v>1174</v>
      </c>
      <c r="F712" s="253" t="s">
        <v>1180</v>
      </c>
      <c r="G712" s="274"/>
      <c r="H712" s="373">
        <v>241477</v>
      </c>
      <c r="I712" s="276">
        <v>2</v>
      </c>
      <c r="J712" s="304">
        <v>1119305917.05</v>
      </c>
      <c r="K712" s="404" t="s">
        <v>829</v>
      </c>
      <c r="L712" s="251"/>
      <c r="M712" s="253"/>
      <c r="N712" s="251"/>
      <c r="O712" s="249">
        <v>2.6339999999999999</v>
      </c>
      <c r="P712" s="249">
        <v>76.992999999999995</v>
      </c>
      <c r="Q712" s="253"/>
    </row>
    <row r="713" spans="1:17" ht="18.95" customHeight="1" x14ac:dyDescent="0.45">
      <c r="A713" s="251"/>
      <c r="B713" s="251"/>
      <c r="C713" s="251"/>
      <c r="D713" s="246" t="s">
        <v>1175</v>
      </c>
      <c r="E713" s="254"/>
      <c r="F713" s="253"/>
      <c r="G713" s="274"/>
      <c r="H713" s="246"/>
      <c r="I713" s="276">
        <v>3</v>
      </c>
      <c r="J713" s="304">
        <v>1125000000</v>
      </c>
      <c r="K713" s="404"/>
      <c r="L713" s="251"/>
      <c r="M713" s="253"/>
      <c r="N713" s="251"/>
      <c r="O713" s="279"/>
      <c r="P713" s="279"/>
      <c r="Q713" s="303"/>
    </row>
    <row r="714" spans="1:17" ht="18.95" customHeight="1" x14ac:dyDescent="0.45">
      <c r="A714" s="251"/>
      <c r="B714" s="251"/>
      <c r="C714" s="251"/>
      <c r="D714" s="264" t="s">
        <v>1181</v>
      </c>
      <c r="E714" s="254"/>
      <c r="F714" s="253"/>
      <c r="G714" s="274"/>
      <c r="H714" s="246"/>
      <c r="I714" s="276"/>
      <c r="J714" s="304"/>
      <c r="K714" s="404"/>
      <c r="L714" s="251"/>
      <c r="M714" s="253"/>
      <c r="N714" s="251"/>
      <c r="O714" s="279"/>
      <c r="P714" s="279"/>
      <c r="Q714" s="253"/>
    </row>
    <row r="715" spans="1:17" ht="18.95" customHeight="1" x14ac:dyDescent="0.45">
      <c r="A715" s="251"/>
      <c r="B715" s="251"/>
      <c r="C715" s="251"/>
      <c r="D715" s="226" t="s">
        <v>375</v>
      </c>
      <c r="E715" s="254"/>
      <c r="F715" s="253"/>
      <c r="G715" s="274"/>
      <c r="H715" s="246"/>
      <c r="I715" s="276"/>
      <c r="J715" s="304"/>
      <c r="K715" s="404"/>
      <c r="L715" s="251"/>
      <c r="M715" s="253"/>
      <c r="N715" s="251"/>
      <c r="O715" s="279"/>
      <c r="P715" s="279"/>
      <c r="Q715" s="303"/>
    </row>
    <row r="716" spans="1:17" ht="18.95" customHeight="1" x14ac:dyDescent="0.45">
      <c r="A716" s="251"/>
      <c r="B716" s="251"/>
      <c r="C716" s="251"/>
      <c r="D716" s="226" t="s">
        <v>1177</v>
      </c>
      <c r="E716" s="254"/>
      <c r="F716" s="253"/>
      <c r="G716" s="274"/>
      <c r="H716" s="246"/>
      <c r="I716" s="276"/>
      <c r="J716" s="304"/>
      <c r="K716" s="404"/>
      <c r="L716" s="251"/>
      <c r="M716" s="253"/>
      <c r="N716" s="251"/>
      <c r="O716" s="279"/>
      <c r="P716" s="279"/>
      <c r="Q716" s="303"/>
    </row>
    <row r="717" spans="1:17" ht="18.95" customHeight="1" x14ac:dyDescent="0.45">
      <c r="A717" s="251"/>
      <c r="B717" s="251"/>
      <c r="C717" s="251"/>
      <c r="D717" s="188"/>
      <c r="E717" s="254"/>
      <c r="F717" s="253"/>
      <c r="G717" s="274"/>
      <c r="H717" s="246"/>
      <c r="I717" s="276"/>
      <c r="J717" s="304"/>
      <c r="K717" s="404"/>
      <c r="L717" s="251"/>
      <c r="M717" s="253"/>
      <c r="N717" s="251"/>
      <c r="O717" s="279"/>
      <c r="P717" s="279"/>
      <c r="Q717" s="303"/>
    </row>
    <row r="718" spans="1:17" ht="18.75" customHeight="1" x14ac:dyDescent="0.45">
      <c r="A718" s="251"/>
      <c r="B718" s="251"/>
      <c r="C718" s="251"/>
      <c r="D718" s="188"/>
      <c r="E718" s="254"/>
      <c r="F718" s="253"/>
      <c r="G718" s="274"/>
      <c r="H718" s="246"/>
      <c r="I718" s="276"/>
      <c r="J718" s="304"/>
      <c r="K718" s="404"/>
      <c r="L718" s="251"/>
      <c r="M718" s="253"/>
      <c r="N718" s="251"/>
      <c r="O718" s="279"/>
      <c r="P718" s="279"/>
      <c r="Q718" s="303"/>
    </row>
    <row r="719" spans="1:17" ht="18.95" customHeight="1" x14ac:dyDescent="0.45">
      <c r="A719" s="251">
        <v>8</v>
      </c>
      <c r="B719" s="251">
        <v>319</v>
      </c>
      <c r="C719" s="251" t="s">
        <v>277</v>
      </c>
      <c r="D719" s="226" t="s">
        <v>1182</v>
      </c>
      <c r="E719" s="254" t="s">
        <v>310</v>
      </c>
      <c r="F719" s="253" t="s">
        <v>1183</v>
      </c>
      <c r="G719" s="274">
        <v>8.2379999999999995</v>
      </c>
      <c r="H719" s="251" t="s">
        <v>1184</v>
      </c>
      <c r="I719" s="276">
        <v>1</v>
      </c>
      <c r="J719" s="304">
        <v>795198000</v>
      </c>
      <c r="K719" s="226" t="s">
        <v>634</v>
      </c>
      <c r="L719" s="278">
        <v>241851</v>
      </c>
      <c r="M719" s="278">
        <v>242840</v>
      </c>
      <c r="N719" s="251">
        <v>990</v>
      </c>
      <c r="O719" s="279">
        <v>0.78600000000000003</v>
      </c>
      <c r="P719" s="279">
        <v>62.253999999999998</v>
      </c>
      <c r="Q719" s="253">
        <v>2562</v>
      </c>
    </row>
    <row r="720" spans="1:17" ht="18.95" customHeight="1" x14ac:dyDescent="0.45">
      <c r="A720" s="251"/>
      <c r="B720" s="251"/>
      <c r="C720" s="251"/>
      <c r="D720" s="188" t="s">
        <v>1185</v>
      </c>
      <c r="E720" s="251" t="s">
        <v>315</v>
      </c>
      <c r="F720" s="253" t="s">
        <v>1186</v>
      </c>
      <c r="G720" s="274"/>
      <c r="H720" s="373">
        <v>241850</v>
      </c>
      <c r="I720" s="276">
        <v>2</v>
      </c>
      <c r="J720" s="304">
        <v>797590906.5</v>
      </c>
      <c r="K720" s="404"/>
      <c r="L720" s="251"/>
      <c r="M720" s="253"/>
      <c r="N720" s="251"/>
      <c r="O720" s="249">
        <v>3.4350000000000001</v>
      </c>
      <c r="P720" s="249">
        <v>32.555999999999997</v>
      </c>
      <c r="Q720" s="253"/>
    </row>
    <row r="721" spans="1:17" ht="18.95" customHeight="1" x14ac:dyDescent="0.45">
      <c r="A721" s="251"/>
      <c r="B721" s="251"/>
      <c r="C721" s="251"/>
      <c r="D721" s="188" t="s">
        <v>431</v>
      </c>
      <c r="E721" s="254"/>
      <c r="F721" s="253"/>
      <c r="G721" s="274"/>
      <c r="H721" s="246"/>
      <c r="I721" s="276">
        <v>3</v>
      </c>
      <c r="J721" s="304">
        <v>800000000</v>
      </c>
      <c r="K721" s="404"/>
      <c r="L721" s="251"/>
      <c r="M721" s="253"/>
      <c r="N721" s="251"/>
      <c r="O721" s="279"/>
      <c r="P721" s="279"/>
      <c r="Q721" s="303"/>
    </row>
    <row r="722" spans="1:17" ht="18.95" customHeight="1" x14ac:dyDescent="0.45">
      <c r="A722" s="251"/>
      <c r="B722" s="251"/>
      <c r="C722" s="251"/>
      <c r="D722" s="188" t="s">
        <v>1187</v>
      </c>
      <c r="E722" s="254"/>
      <c r="F722" s="253"/>
      <c r="G722" s="274"/>
      <c r="H722" s="226"/>
      <c r="I722" s="276"/>
      <c r="J722" s="304"/>
      <c r="K722" s="226"/>
      <c r="L722" s="251"/>
      <c r="M722" s="253"/>
      <c r="N722" s="251"/>
      <c r="O722" s="279"/>
      <c r="P722" s="279"/>
      <c r="Q722" s="253"/>
    </row>
    <row r="723" spans="1:17" ht="18.95" customHeight="1" x14ac:dyDescent="0.45">
      <c r="A723" s="251"/>
      <c r="B723" s="251"/>
      <c r="C723" s="251"/>
      <c r="D723" s="188"/>
      <c r="E723" s="254"/>
      <c r="F723" s="253"/>
      <c r="G723" s="274"/>
      <c r="H723" s="246"/>
      <c r="I723" s="276"/>
      <c r="J723" s="304"/>
      <c r="K723" s="404"/>
      <c r="L723" s="251"/>
      <c r="M723" s="253"/>
      <c r="N723" s="251"/>
      <c r="O723" s="279"/>
      <c r="P723" s="279"/>
      <c r="Q723" s="253"/>
    </row>
    <row r="724" spans="1:17" ht="18.95" customHeight="1" x14ac:dyDescent="0.45">
      <c r="A724" s="251">
        <v>9</v>
      </c>
      <c r="B724" s="251">
        <v>319</v>
      </c>
      <c r="C724" s="251" t="s">
        <v>277</v>
      </c>
      <c r="D724" s="226" t="s">
        <v>1182</v>
      </c>
      <c r="E724" s="254" t="s">
        <v>310</v>
      </c>
      <c r="F724" s="253" t="s">
        <v>1188</v>
      </c>
      <c r="G724" s="274">
        <v>13.125999999999999</v>
      </c>
      <c r="H724" s="247" t="s">
        <v>1189</v>
      </c>
      <c r="I724" s="276">
        <v>1</v>
      </c>
      <c r="J724" s="304">
        <v>740900000</v>
      </c>
      <c r="K724" s="404" t="s">
        <v>1190</v>
      </c>
      <c r="L724" s="278">
        <v>242021</v>
      </c>
      <c r="M724" s="278">
        <v>242950</v>
      </c>
      <c r="N724" s="251">
        <v>930</v>
      </c>
      <c r="O724" s="279">
        <v>5.1989999999999998</v>
      </c>
      <c r="P724" s="279">
        <v>23.308</v>
      </c>
      <c r="Q724" s="303">
        <v>2562</v>
      </c>
    </row>
    <row r="725" spans="1:17" ht="18.95" customHeight="1" x14ac:dyDescent="0.45">
      <c r="A725" s="251"/>
      <c r="B725" s="251"/>
      <c r="C725" s="251"/>
      <c r="D725" s="188" t="s">
        <v>1191</v>
      </c>
      <c r="E725" s="251" t="s">
        <v>1192</v>
      </c>
      <c r="F725" s="253" t="s">
        <v>1193</v>
      </c>
      <c r="G725" s="274"/>
      <c r="H725" s="373">
        <v>242020</v>
      </c>
      <c r="I725" s="276">
        <v>2</v>
      </c>
      <c r="J725" s="304">
        <v>743129704.89999998</v>
      </c>
      <c r="K725" s="404"/>
      <c r="L725" s="251"/>
      <c r="M725" s="253"/>
      <c r="N725" s="251"/>
      <c r="O725" s="249">
        <v>1.2</v>
      </c>
      <c r="P725" s="249">
        <v>11.558999999999999</v>
      </c>
      <c r="Q725" s="253" t="s">
        <v>1194</v>
      </c>
    </row>
    <row r="726" spans="1:17" ht="18.95" customHeight="1" x14ac:dyDescent="0.45">
      <c r="A726" s="251"/>
      <c r="B726" s="251"/>
      <c r="C726" s="251"/>
      <c r="D726" s="188" t="s">
        <v>431</v>
      </c>
      <c r="E726" s="254"/>
      <c r="F726" s="253"/>
      <c r="G726" s="274"/>
      <c r="H726" s="246"/>
      <c r="I726" s="276">
        <v>3</v>
      </c>
      <c r="J726" s="304">
        <v>750000000</v>
      </c>
      <c r="K726" s="404"/>
      <c r="L726" s="251"/>
      <c r="M726" s="253"/>
      <c r="N726" s="251"/>
      <c r="O726" s="279"/>
      <c r="P726" s="279"/>
      <c r="Q726" s="253" t="s">
        <v>401</v>
      </c>
    </row>
    <row r="727" spans="1:17" ht="18.95" customHeight="1" x14ac:dyDescent="0.45">
      <c r="A727" s="283"/>
      <c r="B727" s="283"/>
      <c r="C727" s="283"/>
      <c r="D727" s="292" t="s">
        <v>1195</v>
      </c>
      <c r="E727" s="284"/>
      <c r="F727" s="285"/>
      <c r="G727" s="286"/>
      <c r="H727" s="234"/>
      <c r="I727" s="288"/>
      <c r="J727" s="460"/>
      <c r="K727" s="459"/>
      <c r="L727" s="283"/>
      <c r="M727" s="285"/>
      <c r="N727" s="283"/>
      <c r="O727" s="291"/>
      <c r="P727" s="291"/>
      <c r="Q727" s="455"/>
    </row>
    <row r="728" spans="1:17" ht="18.95" customHeight="1" x14ac:dyDescent="0.45">
      <c r="A728" s="337"/>
      <c r="B728" s="338" t="s">
        <v>627</v>
      </c>
      <c r="C728" s="338"/>
      <c r="D728" s="451"/>
      <c r="E728" s="462">
        <v>9</v>
      </c>
      <c r="F728" s="342" t="s">
        <v>15</v>
      </c>
      <c r="G728" s="343">
        <f>G711+G697+G692+G687+G682+G704+G700+G719+G724</f>
        <v>73.956999999999994</v>
      </c>
      <c r="H728" s="337"/>
      <c r="I728" s="345">
        <v>1</v>
      </c>
      <c r="J728" s="346">
        <f>J711+J697+J692+J687+J682+J704+J700+J719+J724</f>
        <v>6406434663</v>
      </c>
      <c r="K728" s="347"/>
      <c r="L728" s="348"/>
      <c r="M728" s="349"/>
      <c r="N728" s="339"/>
      <c r="O728" s="350"/>
      <c r="P728" s="350"/>
      <c r="Q728" s="342"/>
    </row>
    <row r="729" spans="1:17" ht="18.95" customHeight="1" x14ac:dyDescent="0.45">
      <c r="A729" s="337"/>
      <c r="B729" s="338" t="s">
        <v>628</v>
      </c>
      <c r="C729" s="338"/>
      <c r="D729" s="451"/>
      <c r="E729" s="463">
        <v>0</v>
      </c>
      <c r="F729" s="342" t="s">
        <v>15</v>
      </c>
      <c r="G729" s="353">
        <v>0</v>
      </c>
      <c r="H729" s="337"/>
      <c r="I729" s="361">
        <v>3</v>
      </c>
      <c r="J729" s="353">
        <v>0</v>
      </c>
      <c r="K729" s="347"/>
      <c r="L729" s="339"/>
      <c r="M729" s="349"/>
      <c r="N729" s="339"/>
      <c r="O729" s="416"/>
      <c r="P729" s="416"/>
      <c r="Q729" s="342"/>
    </row>
    <row r="730" spans="1:17" ht="19.5" customHeight="1" x14ac:dyDescent="0.45">
      <c r="A730" s="337"/>
      <c r="B730" s="338" t="s">
        <v>629</v>
      </c>
      <c r="C730" s="339"/>
      <c r="D730" s="340"/>
      <c r="E730" s="463">
        <v>0</v>
      </c>
      <c r="F730" s="342" t="s">
        <v>15</v>
      </c>
      <c r="G730" s="353">
        <v>0</v>
      </c>
      <c r="H730" s="337"/>
      <c r="I730" s="345">
        <v>1</v>
      </c>
      <c r="J730" s="353">
        <v>0</v>
      </c>
      <c r="K730" s="347"/>
      <c r="L730" s="339"/>
      <c r="M730" s="349"/>
      <c r="N730" s="339"/>
      <c r="O730" s="416"/>
      <c r="P730" s="416"/>
      <c r="Q730" s="342"/>
    </row>
    <row r="731" spans="1:17" ht="19.5" customHeight="1" x14ac:dyDescent="0.45">
      <c r="Q731" s="466"/>
    </row>
  </sheetData>
  <mergeCells count="2">
    <mergeCell ref="A1:Q1"/>
    <mergeCell ref="A3:Q3"/>
  </mergeCells>
  <pageMargins left="0.19685039370078741" right="0" top="0.59055118110236227" bottom="0.39370078740157483" header="0.35433070866141736" footer="0.39370078740157483"/>
  <pageSetup paperSize="9" scale="80" orientation="landscape" verticalDpi="300" r:id="rId1"/>
  <headerFooter alignWithMargins="0">
    <oddHeader>&amp;Cหน้าที่ &amp;P</oddHeader>
  </headerFooter>
  <rowBreaks count="16" manualBreakCount="16">
    <brk id="127" max="16" man="1"/>
    <brk id="157" max="16" man="1"/>
    <brk id="218" max="16" man="1"/>
    <brk id="248" max="16" man="1"/>
    <brk id="278" max="16" man="1"/>
    <brk id="308" max="16" man="1"/>
    <brk id="398" max="16" man="1"/>
    <brk id="428" max="16" man="1"/>
    <brk id="459" max="16" man="1"/>
    <brk id="489" max="16" man="1"/>
    <brk id="519" max="16" man="1"/>
    <brk id="549" max="16" man="1"/>
    <brk id="579" max="16" man="1"/>
    <brk id="609" max="16" man="1"/>
    <brk id="639" max="16" man="1"/>
    <brk id="699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5"/>
  <sheetViews>
    <sheetView view="pageBreakPreview" zoomScale="120" zoomScaleNormal="120" zoomScaleSheetLayoutView="120" workbookViewId="0">
      <selection activeCell="J13" sqref="J13"/>
    </sheetView>
  </sheetViews>
  <sheetFormatPr defaultRowHeight="19.5" customHeight="1" x14ac:dyDescent="0.45"/>
  <cols>
    <col min="1" max="1" width="3.5" style="526" customWidth="1"/>
    <col min="2" max="2" width="5.6640625" style="526" customWidth="1"/>
    <col min="3" max="3" width="5.1640625" style="531" customWidth="1"/>
    <col min="4" max="4" width="28" style="531" customWidth="1"/>
    <col min="5" max="5" width="18.6640625" style="526" customWidth="1"/>
    <col min="6" max="6" width="13.6640625" style="531" customWidth="1"/>
    <col min="7" max="7" width="9.5" style="601" customWidth="1"/>
    <col min="8" max="8" width="11.6640625" style="531" customWidth="1"/>
    <col min="9" max="9" width="5.33203125" style="511" customWidth="1"/>
    <col min="10" max="10" width="19.33203125" style="531" customWidth="1"/>
    <col min="11" max="11" width="16.5" style="531" customWidth="1"/>
    <col min="12" max="12" width="9.6640625" style="526" customWidth="1"/>
    <col min="13" max="13" width="10" style="531" customWidth="1"/>
    <col min="14" max="14" width="9" style="526" customWidth="1"/>
    <col min="15" max="15" width="6.6640625" style="465" customWidth="1"/>
    <col min="16" max="16" width="6.83203125" style="465" customWidth="1"/>
    <col min="17" max="17" width="29.33203125" style="536" customWidth="1"/>
    <col min="18" max="16384" width="9.33203125" style="474"/>
  </cols>
  <sheetData>
    <row r="1" spans="1:17" ht="19.5" customHeight="1" x14ac:dyDescent="0.45">
      <c r="A1" s="467"/>
      <c r="B1" s="467"/>
      <c r="C1" s="468"/>
      <c r="D1" s="467"/>
      <c r="E1" s="467"/>
      <c r="F1" s="467"/>
      <c r="G1" s="469"/>
      <c r="H1" s="467"/>
      <c r="I1" s="467"/>
      <c r="J1" s="467"/>
      <c r="K1" s="469"/>
      <c r="L1" s="470"/>
      <c r="M1" s="471"/>
      <c r="N1" s="467"/>
      <c r="O1" s="472"/>
      <c r="P1" s="472"/>
      <c r="Q1" s="473">
        <f>[1]ก่อสร้าง!Q4</f>
        <v>242370</v>
      </c>
    </row>
    <row r="2" spans="1:17" ht="19.5" customHeight="1" x14ac:dyDescent="0.45">
      <c r="A2" s="475" t="s">
        <v>236</v>
      </c>
      <c r="B2" s="475" t="s">
        <v>237</v>
      </c>
      <c r="C2" s="476" t="s">
        <v>238</v>
      </c>
      <c r="D2" s="477"/>
      <c r="E2" s="475"/>
      <c r="F2" s="476"/>
      <c r="G2" s="478"/>
      <c r="H2" s="475"/>
      <c r="I2" s="479" t="s">
        <v>239</v>
      </c>
      <c r="J2" s="480"/>
      <c r="K2" s="481"/>
      <c r="L2" s="482"/>
      <c r="M2" s="481"/>
      <c r="N2" s="482" t="s">
        <v>240</v>
      </c>
      <c r="O2" s="215" t="s">
        <v>241</v>
      </c>
      <c r="P2" s="215"/>
      <c r="Q2" s="477" t="s">
        <v>1196</v>
      </c>
    </row>
    <row r="3" spans="1:17" ht="19.5" customHeight="1" x14ac:dyDescent="0.45">
      <c r="A3" s="483" t="s">
        <v>243</v>
      </c>
      <c r="B3" s="483" t="s">
        <v>244</v>
      </c>
      <c r="C3" s="484" t="s">
        <v>245</v>
      </c>
      <c r="D3" s="485" t="s">
        <v>246</v>
      </c>
      <c r="E3" s="486" t="s">
        <v>247</v>
      </c>
      <c r="F3" s="484" t="s">
        <v>248</v>
      </c>
      <c r="G3" s="487" t="s">
        <v>12</v>
      </c>
      <c r="H3" s="483" t="s">
        <v>249</v>
      </c>
      <c r="I3" s="488" t="s">
        <v>250</v>
      </c>
      <c r="J3" s="489"/>
      <c r="K3" s="485" t="s">
        <v>251</v>
      </c>
      <c r="L3" s="490" t="s">
        <v>252</v>
      </c>
      <c r="M3" s="485" t="s">
        <v>253</v>
      </c>
      <c r="N3" s="490" t="s">
        <v>254</v>
      </c>
      <c r="O3" s="224" t="s">
        <v>255</v>
      </c>
      <c r="P3" s="491"/>
      <c r="Q3" s="492" t="s">
        <v>1197</v>
      </c>
    </row>
    <row r="4" spans="1:17" ht="19.5" customHeight="1" x14ac:dyDescent="0.45">
      <c r="A4" s="483" t="s">
        <v>14</v>
      </c>
      <c r="B4" s="483" t="s">
        <v>257</v>
      </c>
      <c r="C4" s="484" t="s">
        <v>237</v>
      </c>
      <c r="D4" s="490" t="s">
        <v>258</v>
      </c>
      <c r="E4" s="483" t="s">
        <v>259</v>
      </c>
      <c r="F4" s="485" t="s">
        <v>260</v>
      </c>
      <c r="G4" s="493" t="s">
        <v>261</v>
      </c>
      <c r="H4" s="483" t="s">
        <v>262</v>
      </c>
      <c r="I4" s="483"/>
      <c r="J4" s="489" t="s">
        <v>263</v>
      </c>
      <c r="K4" s="494"/>
      <c r="L4" s="490" t="s">
        <v>264</v>
      </c>
      <c r="M4" s="485" t="s">
        <v>265</v>
      </c>
      <c r="N4" s="490" t="s">
        <v>266</v>
      </c>
      <c r="O4" s="227" t="s">
        <v>267</v>
      </c>
      <c r="P4" s="228" t="s">
        <v>268</v>
      </c>
      <c r="Q4" s="492" t="s">
        <v>276</v>
      </c>
    </row>
    <row r="5" spans="1:17" ht="19.5" customHeight="1" x14ac:dyDescent="0.45">
      <c r="A5" s="495"/>
      <c r="B5" s="496" t="s">
        <v>270</v>
      </c>
      <c r="C5" s="497" t="s">
        <v>271</v>
      </c>
      <c r="D5" s="498" t="s">
        <v>272</v>
      </c>
      <c r="E5" s="495"/>
      <c r="F5" s="499"/>
      <c r="G5" s="500"/>
      <c r="H5" s="495"/>
      <c r="I5" s="501" t="s">
        <v>273</v>
      </c>
      <c r="J5" s="502"/>
      <c r="K5" s="503"/>
      <c r="L5" s="498"/>
      <c r="M5" s="504"/>
      <c r="N5" s="498"/>
      <c r="O5" s="240" t="s">
        <v>274</v>
      </c>
      <c r="P5" s="241" t="s">
        <v>275</v>
      </c>
      <c r="Q5" s="505"/>
    </row>
    <row r="6" spans="1:17" ht="19.5" customHeight="1" x14ac:dyDescent="0.45">
      <c r="A6" s="506"/>
      <c r="B6" s="482"/>
      <c r="C6" s="507"/>
      <c r="D6" s="507" t="s">
        <v>195</v>
      </c>
      <c r="E6" s="471"/>
      <c r="F6" s="508"/>
      <c r="G6" s="509"/>
      <c r="H6" s="510"/>
      <c r="J6" s="489"/>
      <c r="K6" s="494"/>
      <c r="L6" s="490"/>
      <c r="M6" s="512"/>
      <c r="N6" s="513"/>
      <c r="O6" s="514"/>
      <c r="P6" s="515"/>
      <c r="Q6" s="516"/>
    </row>
    <row r="7" spans="1:17" ht="19.5" customHeight="1" x14ac:dyDescent="0.45">
      <c r="A7" s="506">
        <v>1</v>
      </c>
      <c r="B7" s="490"/>
      <c r="C7" s="494" t="s">
        <v>277</v>
      </c>
      <c r="D7" s="517" t="s">
        <v>1198</v>
      </c>
      <c r="E7" s="518" t="s">
        <v>582</v>
      </c>
      <c r="F7" s="508" t="s">
        <v>1199</v>
      </c>
      <c r="G7" s="519">
        <v>3.7</v>
      </c>
      <c r="H7" s="506" t="s">
        <v>1200</v>
      </c>
      <c r="I7" s="520">
        <v>1</v>
      </c>
      <c r="J7" s="521">
        <v>1544850000</v>
      </c>
      <c r="K7" s="494" t="s">
        <v>1201</v>
      </c>
      <c r="L7" s="522">
        <v>241113</v>
      </c>
      <c r="M7" s="523">
        <v>242163</v>
      </c>
      <c r="N7" s="513">
        <v>1050</v>
      </c>
      <c r="O7" s="279">
        <v>1.3420000000000001</v>
      </c>
      <c r="P7" s="319">
        <v>4.3630000000000004</v>
      </c>
      <c r="Q7" s="517">
        <v>2560</v>
      </c>
    </row>
    <row r="8" spans="1:17" ht="19.5" customHeight="1" x14ac:dyDescent="0.45">
      <c r="A8" s="506"/>
      <c r="B8" s="490"/>
      <c r="C8" s="524"/>
      <c r="D8" s="517" t="s">
        <v>1202</v>
      </c>
      <c r="E8" s="525" t="s">
        <v>925</v>
      </c>
      <c r="F8" s="508" t="s">
        <v>1203</v>
      </c>
      <c r="G8" s="509"/>
      <c r="H8" s="522">
        <v>241112</v>
      </c>
      <c r="I8" s="520">
        <v>2</v>
      </c>
      <c r="J8" s="521">
        <v>1549505066.4400001</v>
      </c>
      <c r="K8" s="494"/>
      <c r="L8" s="517"/>
      <c r="M8" s="523"/>
      <c r="N8" s="513"/>
      <c r="O8" s="249">
        <v>1.431</v>
      </c>
      <c r="P8" s="249">
        <v>5.16</v>
      </c>
      <c r="Q8" s="517" t="s">
        <v>1051</v>
      </c>
    </row>
    <row r="9" spans="1:17" ht="19.5" customHeight="1" x14ac:dyDescent="0.45">
      <c r="A9" s="506"/>
      <c r="B9" s="490"/>
      <c r="C9" s="524"/>
      <c r="D9" s="494" t="s">
        <v>301</v>
      </c>
      <c r="E9" s="471"/>
      <c r="F9" s="508"/>
      <c r="G9" s="509"/>
      <c r="H9" s="506"/>
      <c r="I9" s="520">
        <v>3</v>
      </c>
      <c r="J9" s="521">
        <v>1544850000</v>
      </c>
      <c r="K9" s="494"/>
      <c r="M9" s="512"/>
      <c r="N9" s="513"/>
      <c r="O9" s="514"/>
      <c r="P9" s="515"/>
      <c r="Q9" s="517" t="s">
        <v>1204</v>
      </c>
    </row>
    <row r="10" spans="1:17" ht="19.5" customHeight="1" x14ac:dyDescent="0.45">
      <c r="A10" s="506"/>
      <c r="B10" s="490"/>
      <c r="C10" s="524"/>
      <c r="D10" s="517" t="s">
        <v>1205</v>
      </c>
      <c r="E10" s="471"/>
      <c r="F10" s="508"/>
      <c r="G10" s="509"/>
      <c r="H10" s="506"/>
      <c r="I10" s="520"/>
      <c r="J10" s="521"/>
      <c r="K10" s="494"/>
      <c r="L10" s="490"/>
      <c r="M10" s="512"/>
      <c r="N10" s="513"/>
      <c r="O10" s="514"/>
      <c r="P10" s="515"/>
      <c r="Q10" s="517"/>
    </row>
    <row r="11" spans="1:17" ht="19.5" customHeight="1" x14ac:dyDescent="0.45">
      <c r="A11" s="506"/>
      <c r="B11" s="490"/>
      <c r="C11" s="524"/>
      <c r="D11" s="517"/>
      <c r="E11" s="471"/>
      <c r="F11" s="508"/>
      <c r="G11" s="509"/>
      <c r="H11" s="506"/>
      <c r="I11" s="520"/>
      <c r="J11" s="521"/>
      <c r="K11" s="494"/>
      <c r="L11" s="490"/>
      <c r="M11" s="512"/>
      <c r="N11" s="513"/>
      <c r="O11" s="514"/>
      <c r="P11" s="515"/>
      <c r="Q11" s="517"/>
    </row>
    <row r="12" spans="1:17" ht="19.5" customHeight="1" x14ac:dyDescent="0.45">
      <c r="A12" s="506"/>
      <c r="B12" s="490"/>
      <c r="C12" s="524"/>
      <c r="D12" s="517"/>
      <c r="E12" s="471"/>
      <c r="F12" s="508"/>
      <c r="G12" s="509"/>
      <c r="H12" s="506"/>
      <c r="I12" s="520"/>
      <c r="J12" s="521"/>
      <c r="K12" s="494"/>
      <c r="L12" s="490"/>
      <c r="M12" s="512"/>
      <c r="N12" s="513"/>
      <c r="O12" s="514"/>
      <c r="P12" s="515"/>
      <c r="Q12" s="517"/>
    </row>
    <row r="13" spans="1:17" ht="19.5" customHeight="1" x14ac:dyDescent="0.45">
      <c r="A13" s="506">
        <v>2</v>
      </c>
      <c r="B13" s="490"/>
      <c r="C13" s="494" t="s">
        <v>277</v>
      </c>
      <c r="D13" s="517" t="s">
        <v>1206</v>
      </c>
      <c r="E13" s="518" t="s">
        <v>582</v>
      </c>
      <c r="F13" s="508" t="s">
        <v>1207</v>
      </c>
      <c r="G13" s="519">
        <v>4.9000000000000004</v>
      </c>
      <c r="H13" s="506"/>
      <c r="I13" s="520">
        <v>1</v>
      </c>
      <c r="J13" s="521"/>
      <c r="K13" s="494" t="s">
        <v>1208</v>
      </c>
      <c r="L13" s="522"/>
      <c r="M13" s="522"/>
      <c r="N13" s="513">
        <v>930</v>
      </c>
      <c r="O13" s="514" t="s">
        <v>1209</v>
      </c>
      <c r="P13" s="514" t="s">
        <v>1209</v>
      </c>
      <c r="Q13" s="517" t="s">
        <v>1210</v>
      </c>
    </row>
    <row r="14" spans="1:17" ht="19.5" customHeight="1" x14ac:dyDescent="0.45">
      <c r="A14" s="506"/>
      <c r="B14" s="490"/>
      <c r="C14" s="524"/>
      <c r="D14" s="517" t="s">
        <v>1211</v>
      </c>
      <c r="E14" s="471"/>
      <c r="F14" s="508" t="s">
        <v>1212</v>
      </c>
      <c r="G14" s="509"/>
      <c r="H14" s="506"/>
      <c r="I14" s="520">
        <v>2</v>
      </c>
      <c r="J14" s="521">
        <v>1486711297.3599999</v>
      </c>
      <c r="K14" s="494" t="s">
        <v>287</v>
      </c>
      <c r="L14" s="490"/>
      <c r="M14" s="512"/>
      <c r="N14" s="513"/>
      <c r="O14" s="514"/>
      <c r="P14" s="515"/>
      <c r="Q14" s="527"/>
    </row>
    <row r="15" spans="1:17" ht="19.5" customHeight="1" x14ac:dyDescent="0.45">
      <c r="A15" s="506"/>
      <c r="B15" s="490"/>
      <c r="C15" s="524"/>
      <c r="D15" s="494" t="s">
        <v>1213</v>
      </c>
      <c r="E15" s="471"/>
      <c r="F15" s="508"/>
      <c r="G15" s="509"/>
      <c r="H15" s="506"/>
      <c r="I15" s="520">
        <v>3</v>
      </c>
      <c r="J15" s="521">
        <v>1522870000</v>
      </c>
      <c r="K15" s="494"/>
      <c r="L15" s="490"/>
      <c r="M15" s="512"/>
      <c r="N15" s="513"/>
      <c r="O15" s="514"/>
      <c r="P15" s="515"/>
      <c r="Q15" s="517"/>
    </row>
    <row r="16" spans="1:17" ht="19.5" customHeight="1" x14ac:dyDescent="0.45">
      <c r="A16" s="506"/>
      <c r="B16" s="490"/>
      <c r="C16" s="524"/>
      <c r="D16" s="494" t="s">
        <v>1214</v>
      </c>
      <c r="E16" s="471"/>
      <c r="F16" s="508"/>
      <c r="G16" s="509"/>
      <c r="H16" s="506"/>
      <c r="I16" s="520"/>
      <c r="J16" s="521"/>
      <c r="K16" s="494"/>
      <c r="L16" s="490"/>
      <c r="M16" s="512"/>
      <c r="N16" s="513"/>
      <c r="O16" s="514"/>
      <c r="P16" s="515"/>
      <c r="Q16" s="517"/>
    </row>
    <row r="17" spans="1:17" ht="19.5" customHeight="1" x14ac:dyDescent="0.45">
      <c r="A17" s="506"/>
      <c r="B17" s="490"/>
      <c r="C17" s="524"/>
      <c r="D17" s="494"/>
      <c r="E17" s="471"/>
      <c r="F17" s="508"/>
      <c r="G17" s="509"/>
      <c r="H17" s="506"/>
      <c r="I17" s="520"/>
      <c r="J17" s="521"/>
      <c r="K17" s="494"/>
      <c r="L17" s="490"/>
      <c r="M17" s="512"/>
      <c r="N17" s="513"/>
      <c r="O17" s="514"/>
      <c r="P17" s="515"/>
      <c r="Q17" s="517"/>
    </row>
    <row r="18" spans="1:17" ht="19.5" customHeight="1" x14ac:dyDescent="0.45">
      <c r="A18" s="506"/>
      <c r="B18" s="490"/>
      <c r="C18" s="524"/>
      <c r="D18" s="517"/>
      <c r="E18" s="471"/>
      <c r="F18" s="508"/>
      <c r="G18" s="509"/>
      <c r="H18" s="506"/>
      <c r="I18" s="520"/>
      <c r="J18" s="521"/>
      <c r="K18" s="494"/>
      <c r="L18" s="490"/>
      <c r="M18" s="512"/>
      <c r="N18" s="513"/>
      <c r="O18" s="514"/>
      <c r="P18" s="515"/>
      <c r="Q18" s="517"/>
    </row>
    <row r="19" spans="1:17" ht="19.5" customHeight="1" x14ac:dyDescent="0.45">
      <c r="A19" s="506">
        <v>3</v>
      </c>
      <c r="B19" s="528"/>
      <c r="C19" s="494" t="s">
        <v>277</v>
      </c>
      <c r="D19" s="517" t="s">
        <v>1215</v>
      </c>
      <c r="E19" s="518" t="s">
        <v>582</v>
      </c>
      <c r="F19" s="517" t="s">
        <v>1216</v>
      </c>
      <c r="G19" s="519">
        <v>4</v>
      </c>
      <c r="H19" s="506" t="s">
        <v>1217</v>
      </c>
      <c r="I19" s="520">
        <v>1</v>
      </c>
      <c r="J19" s="529">
        <v>1701860000</v>
      </c>
      <c r="K19" s="494" t="s">
        <v>1218</v>
      </c>
      <c r="L19" s="523">
        <v>21967</v>
      </c>
      <c r="M19" s="523">
        <v>242103</v>
      </c>
      <c r="N19" s="513">
        <v>990</v>
      </c>
      <c r="O19" s="279">
        <v>2.2589999999999999</v>
      </c>
      <c r="P19" s="279">
        <v>34.887999999999998</v>
      </c>
      <c r="Q19" s="517">
        <v>2560</v>
      </c>
    </row>
    <row r="20" spans="1:17" ht="19.5" customHeight="1" x14ac:dyDescent="0.45">
      <c r="A20" s="506"/>
      <c r="B20" s="490"/>
      <c r="C20" s="524"/>
      <c r="D20" s="517" t="s">
        <v>1219</v>
      </c>
      <c r="E20" s="528" t="s">
        <v>925</v>
      </c>
      <c r="F20" s="508" t="s">
        <v>1220</v>
      </c>
      <c r="G20" s="509"/>
      <c r="H20" s="522">
        <v>241112</v>
      </c>
      <c r="I20" s="520">
        <v>2</v>
      </c>
      <c r="J20" s="530">
        <v>1706983214.98</v>
      </c>
      <c r="K20" s="531" t="s">
        <v>1221</v>
      </c>
      <c r="L20" s="490"/>
      <c r="M20" s="523">
        <v>242426</v>
      </c>
      <c r="N20" s="513">
        <v>1314</v>
      </c>
      <c r="O20" s="249">
        <v>2.2400000000000002</v>
      </c>
      <c r="P20" s="249">
        <v>27.236000000000001</v>
      </c>
      <c r="Q20" s="517"/>
    </row>
    <row r="21" spans="1:17" ht="19.5" customHeight="1" x14ac:dyDescent="0.45">
      <c r="A21" s="506"/>
      <c r="B21" s="490"/>
      <c r="C21" s="524"/>
      <c r="D21" s="494" t="s">
        <v>501</v>
      </c>
      <c r="E21" s="471"/>
      <c r="F21" s="508"/>
      <c r="G21" s="509"/>
      <c r="H21" s="506"/>
      <c r="I21" s="520">
        <v>3</v>
      </c>
      <c r="J21" s="529">
        <v>1701860000</v>
      </c>
      <c r="K21" s="494"/>
      <c r="M21" s="523">
        <v>243198</v>
      </c>
      <c r="N21" s="513">
        <v>2085</v>
      </c>
      <c r="O21" s="279"/>
      <c r="P21" s="247"/>
      <c r="Q21" s="517"/>
    </row>
    <row r="22" spans="1:17" ht="19.5" customHeight="1" x14ac:dyDescent="0.45">
      <c r="A22" s="506"/>
      <c r="B22" s="490"/>
      <c r="C22" s="524"/>
      <c r="D22" s="517" t="s">
        <v>1222</v>
      </c>
      <c r="E22" s="471"/>
      <c r="F22" s="508"/>
      <c r="G22" s="509"/>
      <c r="H22" s="506"/>
      <c r="I22" s="532"/>
      <c r="J22" s="521"/>
      <c r="K22" s="494"/>
      <c r="L22" s="517" t="s">
        <v>290</v>
      </c>
      <c r="M22" s="512"/>
      <c r="N22" s="513"/>
      <c r="O22" s="279"/>
      <c r="P22" s="247"/>
      <c r="Q22" s="517"/>
    </row>
    <row r="23" spans="1:17" ht="19.5" customHeight="1" x14ac:dyDescent="0.45">
      <c r="A23" s="506"/>
      <c r="B23" s="490"/>
      <c r="C23" s="524"/>
      <c r="D23" s="524"/>
      <c r="E23" s="471"/>
      <c r="F23" s="508"/>
      <c r="G23" s="509"/>
      <c r="H23" s="506"/>
      <c r="I23" s="532"/>
      <c r="J23" s="521"/>
      <c r="K23" s="494"/>
      <c r="L23" s="490"/>
      <c r="M23" s="512"/>
      <c r="N23" s="513"/>
      <c r="O23" s="514"/>
      <c r="P23" s="515"/>
      <c r="Q23" s="517"/>
    </row>
    <row r="24" spans="1:17" ht="19.5" customHeight="1" x14ac:dyDescent="0.45">
      <c r="A24" s="506">
        <v>4</v>
      </c>
      <c r="B24" s="528"/>
      <c r="C24" s="494" t="s">
        <v>277</v>
      </c>
      <c r="D24" s="517" t="s">
        <v>1223</v>
      </c>
      <c r="E24" s="518" t="s">
        <v>771</v>
      </c>
      <c r="F24" s="508" t="s">
        <v>1224</v>
      </c>
      <c r="G24" s="519">
        <v>4</v>
      </c>
      <c r="H24" s="506" t="s">
        <v>1225</v>
      </c>
      <c r="I24" s="520">
        <v>1</v>
      </c>
      <c r="J24" s="530">
        <v>1470899000</v>
      </c>
      <c r="K24" s="494" t="s">
        <v>1218</v>
      </c>
      <c r="L24" s="522">
        <v>240982</v>
      </c>
      <c r="M24" s="523">
        <v>241852</v>
      </c>
      <c r="N24" s="513">
        <v>870</v>
      </c>
      <c r="O24" s="279">
        <v>1.9019999999999999</v>
      </c>
      <c r="P24" s="279">
        <v>67.644000000000005</v>
      </c>
      <c r="Q24" s="517">
        <v>2560</v>
      </c>
    </row>
    <row r="25" spans="1:17" ht="19.5" customHeight="1" x14ac:dyDescent="0.45">
      <c r="A25" s="506"/>
      <c r="B25" s="490"/>
      <c r="C25" s="524"/>
      <c r="D25" s="517" t="s">
        <v>1226</v>
      </c>
      <c r="E25" s="528" t="s">
        <v>1227</v>
      </c>
      <c r="F25" s="508" t="s">
        <v>1228</v>
      </c>
      <c r="G25" s="509"/>
      <c r="H25" s="522">
        <v>240981</v>
      </c>
      <c r="I25" s="520">
        <v>2</v>
      </c>
      <c r="J25" s="530">
        <v>1545658811.28</v>
      </c>
      <c r="K25" s="494" t="s">
        <v>1221</v>
      </c>
      <c r="L25" s="490"/>
      <c r="M25" s="523">
        <v>22810</v>
      </c>
      <c r="N25" s="513">
        <v>974</v>
      </c>
      <c r="O25" s="249">
        <v>2.7050000000000001</v>
      </c>
      <c r="P25" s="249">
        <v>67.052999999999997</v>
      </c>
      <c r="Q25" s="517" t="s">
        <v>1051</v>
      </c>
    </row>
    <row r="26" spans="1:17" ht="19.5" customHeight="1" x14ac:dyDescent="0.45">
      <c r="A26" s="506"/>
      <c r="B26" s="490"/>
      <c r="C26" s="524"/>
      <c r="D26" s="494" t="s">
        <v>478</v>
      </c>
      <c r="E26" s="528"/>
      <c r="F26" s="508" t="s">
        <v>1</v>
      </c>
      <c r="G26" s="509"/>
      <c r="H26" s="506"/>
      <c r="I26" s="520">
        <v>3</v>
      </c>
      <c r="J26" s="530">
        <v>1470899000</v>
      </c>
      <c r="K26" s="494"/>
      <c r="L26" s="490"/>
      <c r="M26" s="523">
        <v>22833</v>
      </c>
      <c r="N26" s="513">
        <v>997</v>
      </c>
      <c r="O26" s="514"/>
      <c r="P26" s="515"/>
      <c r="Q26" s="517" t="s">
        <v>1229</v>
      </c>
    </row>
    <row r="27" spans="1:17" ht="19.5" customHeight="1" x14ac:dyDescent="0.45">
      <c r="A27" s="506"/>
      <c r="B27" s="490"/>
      <c r="C27" s="524"/>
      <c r="D27" s="517" t="s">
        <v>1222</v>
      </c>
      <c r="E27" s="471"/>
      <c r="F27" s="508"/>
      <c r="G27" s="509"/>
      <c r="H27" s="506"/>
      <c r="I27" s="532"/>
      <c r="J27" s="533"/>
      <c r="K27" s="534"/>
      <c r="L27" s="517"/>
      <c r="M27" s="523">
        <v>22850</v>
      </c>
      <c r="N27" s="513">
        <v>1014</v>
      </c>
      <c r="O27" s="514"/>
      <c r="P27" s="515"/>
      <c r="Q27" s="535"/>
    </row>
    <row r="28" spans="1:17" ht="19.5" customHeight="1" x14ac:dyDescent="0.45">
      <c r="A28" s="506"/>
      <c r="B28" s="490"/>
      <c r="C28" s="524"/>
      <c r="D28" s="517"/>
      <c r="E28" s="471"/>
      <c r="F28" s="508"/>
      <c r="G28" s="509"/>
      <c r="H28" s="506"/>
      <c r="I28" s="532"/>
      <c r="J28" s="533"/>
      <c r="K28" s="534"/>
      <c r="L28" s="536" t="s">
        <v>290</v>
      </c>
      <c r="M28" s="523"/>
      <c r="N28" s="513"/>
      <c r="O28" s="514"/>
      <c r="P28" s="515"/>
      <c r="Q28" s="517"/>
    </row>
    <row r="29" spans="1:17" ht="19.5" customHeight="1" x14ac:dyDescent="0.45">
      <c r="A29" s="506"/>
      <c r="B29" s="490"/>
      <c r="C29" s="524"/>
      <c r="D29" s="517"/>
      <c r="E29" s="471"/>
      <c r="F29" s="508"/>
      <c r="G29" s="509"/>
      <c r="H29" s="506"/>
      <c r="I29" s="532"/>
      <c r="J29" s="533"/>
      <c r="K29" s="534"/>
      <c r="M29" s="512"/>
      <c r="N29" s="513"/>
      <c r="O29" s="514"/>
      <c r="P29" s="515"/>
      <c r="Q29" s="494"/>
    </row>
    <row r="30" spans="1:17" ht="19.5" customHeight="1" x14ac:dyDescent="0.45">
      <c r="A30" s="506"/>
      <c r="B30" s="490"/>
      <c r="C30" s="524"/>
      <c r="D30" s="517"/>
      <c r="E30" s="471"/>
      <c r="F30" s="508"/>
      <c r="G30" s="509"/>
      <c r="H30" s="506"/>
      <c r="I30" s="532"/>
      <c r="J30" s="533"/>
      <c r="K30" s="534"/>
      <c r="L30" s="537"/>
      <c r="M30" s="512"/>
      <c r="N30" s="513"/>
      <c r="O30" s="514"/>
      <c r="P30" s="515"/>
      <c r="Q30" s="517"/>
    </row>
    <row r="31" spans="1:17" ht="19.5" customHeight="1" x14ac:dyDescent="0.45">
      <c r="A31" s="506">
        <v>5</v>
      </c>
      <c r="B31" s="528"/>
      <c r="C31" s="494" t="s">
        <v>277</v>
      </c>
      <c r="D31" s="517" t="s">
        <v>1230</v>
      </c>
      <c r="E31" s="518" t="s">
        <v>771</v>
      </c>
      <c r="F31" s="517" t="s">
        <v>1231</v>
      </c>
      <c r="G31" s="519">
        <v>5.5</v>
      </c>
      <c r="H31" s="506" t="s">
        <v>1232</v>
      </c>
      <c r="I31" s="520">
        <v>1</v>
      </c>
      <c r="J31" s="530">
        <v>1687653000</v>
      </c>
      <c r="K31" s="494" t="s">
        <v>1233</v>
      </c>
      <c r="L31" s="538">
        <v>240982</v>
      </c>
      <c r="M31" s="523">
        <v>241912</v>
      </c>
      <c r="N31" s="513">
        <v>930</v>
      </c>
      <c r="O31" s="279">
        <v>2.27</v>
      </c>
      <c r="P31" s="279">
        <v>70.981999999999999</v>
      </c>
      <c r="Q31" s="517">
        <v>2560</v>
      </c>
    </row>
    <row r="32" spans="1:17" ht="19.5" customHeight="1" x14ac:dyDescent="0.45">
      <c r="A32" s="506"/>
      <c r="B32" s="490"/>
      <c r="C32" s="524"/>
      <c r="D32" s="517" t="s">
        <v>1234</v>
      </c>
      <c r="E32" s="528" t="s">
        <v>1227</v>
      </c>
      <c r="F32" s="508" t="s">
        <v>1235</v>
      </c>
      <c r="G32" s="509"/>
      <c r="H32" s="522">
        <v>240981</v>
      </c>
      <c r="I32" s="520">
        <v>2</v>
      </c>
      <c r="J32" s="530">
        <v>1751111887.02</v>
      </c>
      <c r="K32" s="494" t="s">
        <v>351</v>
      </c>
      <c r="L32" s="490"/>
      <c r="M32" s="523">
        <v>242015</v>
      </c>
      <c r="N32" s="513">
        <v>1033</v>
      </c>
      <c r="O32" s="271">
        <v>3.298</v>
      </c>
      <c r="P32" s="271">
        <v>71.951999999999998</v>
      </c>
      <c r="Q32" s="517" t="s">
        <v>1236</v>
      </c>
    </row>
    <row r="33" spans="1:17" ht="19.5" customHeight="1" x14ac:dyDescent="0.45">
      <c r="A33" s="506"/>
      <c r="B33" s="490"/>
      <c r="C33" s="524"/>
      <c r="D33" s="517" t="s">
        <v>1237</v>
      </c>
      <c r="E33" s="528"/>
      <c r="F33" s="494" t="s">
        <v>1</v>
      </c>
      <c r="G33" s="539"/>
      <c r="H33" s="528"/>
      <c r="I33" s="540">
        <v>3</v>
      </c>
      <c r="J33" s="533">
        <v>1687653000</v>
      </c>
      <c r="K33" s="494"/>
      <c r="L33" s="490"/>
      <c r="M33" s="523">
        <v>242055</v>
      </c>
      <c r="N33" s="513">
        <v>1073</v>
      </c>
      <c r="O33" s="279"/>
      <c r="P33" s="247"/>
      <c r="Q33" s="517"/>
    </row>
    <row r="34" spans="1:17" ht="19.5" customHeight="1" x14ac:dyDescent="0.45">
      <c r="A34" s="506"/>
      <c r="B34" s="490"/>
      <c r="C34" s="524"/>
      <c r="D34" s="517" t="s">
        <v>1238</v>
      </c>
      <c r="E34" s="528"/>
      <c r="F34" s="494"/>
      <c r="G34" s="539"/>
      <c r="H34" s="528"/>
      <c r="I34" s="540"/>
      <c r="J34" s="533"/>
      <c r="K34" s="494"/>
      <c r="L34" s="517" t="s">
        <v>290</v>
      </c>
      <c r="M34" s="523"/>
      <c r="N34" s="513"/>
      <c r="O34" s="279"/>
      <c r="P34" s="247"/>
      <c r="Q34" s="517"/>
    </row>
    <row r="35" spans="1:17" ht="19.5" customHeight="1" x14ac:dyDescent="0.45">
      <c r="A35" s="495"/>
      <c r="B35" s="498"/>
      <c r="C35" s="541"/>
      <c r="D35" s="542"/>
      <c r="E35" s="543"/>
      <c r="F35" s="503"/>
      <c r="G35" s="500"/>
      <c r="H35" s="543"/>
      <c r="I35" s="544"/>
      <c r="J35" s="545"/>
      <c r="K35" s="503"/>
      <c r="L35" s="542"/>
      <c r="M35" s="546"/>
      <c r="N35" s="547"/>
      <c r="O35" s="291"/>
      <c r="P35" s="230"/>
      <c r="Q35" s="542"/>
    </row>
    <row r="36" spans="1:17" ht="19.5" customHeight="1" x14ac:dyDescent="0.45">
      <c r="A36" s="506">
        <v>6</v>
      </c>
      <c r="B36" s="528"/>
      <c r="C36" s="494" t="s">
        <v>277</v>
      </c>
      <c r="D36" s="517" t="s">
        <v>1239</v>
      </c>
      <c r="E36" s="518" t="s">
        <v>771</v>
      </c>
      <c r="F36" s="517" t="s">
        <v>1240</v>
      </c>
      <c r="G36" s="519">
        <v>2.375</v>
      </c>
      <c r="H36" s="506" t="s">
        <v>1241</v>
      </c>
      <c r="I36" s="520">
        <v>1</v>
      </c>
      <c r="J36" s="529">
        <v>1609901430</v>
      </c>
      <c r="K36" s="494" t="s">
        <v>385</v>
      </c>
      <c r="L36" s="523">
        <v>21967</v>
      </c>
      <c r="M36" s="523">
        <v>242133</v>
      </c>
      <c r="N36" s="513">
        <v>1020</v>
      </c>
      <c r="O36" s="279">
        <v>1.07</v>
      </c>
      <c r="P36" s="279">
        <v>33.521999999999998</v>
      </c>
      <c r="Q36" s="517">
        <v>2560</v>
      </c>
    </row>
    <row r="37" spans="1:17" ht="19.5" customHeight="1" x14ac:dyDescent="0.45">
      <c r="A37" s="506"/>
      <c r="B37" s="490"/>
      <c r="C37" s="524"/>
      <c r="D37" s="517" t="s">
        <v>1242</v>
      </c>
      <c r="E37" s="528" t="s">
        <v>1227</v>
      </c>
      <c r="F37" s="508" t="s">
        <v>1243</v>
      </c>
      <c r="G37" s="509"/>
      <c r="H37" s="522">
        <v>241112</v>
      </c>
      <c r="I37" s="520">
        <v>2</v>
      </c>
      <c r="J37" s="530">
        <v>1614746175.26</v>
      </c>
      <c r="K37" s="494" t="s">
        <v>351</v>
      </c>
      <c r="L37" s="490"/>
      <c r="M37" s="523">
        <v>242165</v>
      </c>
      <c r="N37" s="513">
        <v>1052</v>
      </c>
      <c r="O37" s="249">
        <v>0</v>
      </c>
      <c r="P37" s="249">
        <v>18.062999999999999</v>
      </c>
      <c r="Q37" s="517" t="s">
        <v>1244</v>
      </c>
    </row>
    <row r="38" spans="1:17" ht="19.5" customHeight="1" x14ac:dyDescent="0.45">
      <c r="A38" s="506"/>
      <c r="B38" s="490"/>
      <c r="C38" s="524"/>
      <c r="D38" s="517" t="s">
        <v>221</v>
      </c>
      <c r="E38" s="471"/>
      <c r="F38" s="508"/>
      <c r="G38" s="509"/>
      <c r="H38" s="506"/>
      <c r="I38" s="520">
        <v>3</v>
      </c>
      <c r="J38" s="530">
        <v>1609902000</v>
      </c>
      <c r="K38" s="494"/>
      <c r="L38" s="490"/>
      <c r="M38" s="523">
        <v>242406</v>
      </c>
      <c r="N38" s="513">
        <v>1294</v>
      </c>
      <c r="O38" s="279"/>
      <c r="P38" s="251"/>
      <c r="Q38" s="517"/>
    </row>
    <row r="39" spans="1:17" ht="19.5" customHeight="1" x14ac:dyDescent="0.45">
      <c r="A39" s="506"/>
      <c r="B39" s="490"/>
      <c r="C39" s="524"/>
      <c r="D39" s="494" t="s">
        <v>375</v>
      </c>
      <c r="E39" s="471"/>
      <c r="F39" s="508"/>
      <c r="G39" s="509"/>
      <c r="H39" s="506"/>
      <c r="I39" s="532"/>
      <c r="J39" s="521"/>
      <c r="K39" s="494"/>
      <c r="M39" s="523">
        <v>243179</v>
      </c>
      <c r="N39" s="513">
        <v>2066</v>
      </c>
      <c r="O39" s="514"/>
      <c r="P39" s="515"/>
      <c r="Q39" s="517"/>
    </row>
    <row r="40" spans="1:17" ht="19.5" customHeight="1" x14ac:dyDescent="0.45">
      <c r="A40" s="506"/>
      <c r="B40" s="490"/>
      <c r="C40" s="524"/>
      <c r="D40" s="517" t="s">
        <v>1245</v>
      </c>
      <c r="E40" s="471"/>
      <c r="F40" s="508"/>
      <c r="G40" s="509"/>
      <c r="H40" s="528"/>
      <c r="I40" s="540"/>
      <c r="J40" s="521"/>
      <c r="K40" s="494"/>
      <c r="L40" s="517" t="s">
        <v>290</v>
      </c>
      <c r="M40" s="512"/>
      <c r="N40" s="513"/>
      <c r="O40" s="514"/>
      <c r="P40" s="515"/>
      <c r="Q40" s="517"/>
    </row>
    <row r="41" spans="1:17" ht="19.5" customHeight="1" x14ac:dyDescent="0.45">
      <c r="A41" s="506"/>
      <c r="B41" s="490"/>
      <c r="C41" s="524"/>
      <c r="D41" s="517"/>
      <c r="E41" s="471"/>
      <c r="F41" s="508"/>
      <c r="G41" s="509"/>
      <c r="H41" s="528"/>
      <c r="I41" s="540"/>
      <c r="J41" s="521"/>
      <c r="K41" s="494"/>
      <c r="L41" s="490"/>
      <c r="M41" s="512"/>
      <c r="N41" s="513"/>
      <c r="O41" s="514"/>
      <c r="P41" s="515"/>
      <c r="Q41" s="517"/>
    </row>
    <row r="42" spans="1:17" ht="19.5" customHeight="1" x14ac:dyDescent="0.45">
      <c r="A42" s="506">
        <v>7</v>
      </c>
      <c r="B42" s="528"/>
      <c r="C42" s="494" t="s">
        <v>277</v>
      </c>
      <c r="D42" s="517" t="s">
        <v>1246</v>
      </c>
      <c r="E42" s="518" t="s">
        <v>771</v>
      </c>
      <c r="F42" s="508" t="s">
        <v>1247</v>
      </c>
      <c r="G42" s="519">
        <v>4.125</v>
      </c>
      <c r="H42" s="528" t="s">
        <v>1248</v>
      </c>
      <c r="I42" s="540">
        <v>1</v>
      </c>
      <c r="J42" s="529">
        <v>1420861248</v>
      </c>
      <c r="K42" s="494" t="s">
        <v>385</v>
      </c>
      <c r="L42" s="523">
        <v>21967</v>
      </c>
      <c r="M42" s="523">
        <v>242103</v>
      </c>
      <c r="N42" s="513">
        <v>990</v>
      </c>
      <c r="O42" s="279">
        <v>4.157</v>
      </c>
      <c r="P42" s="279">
        <v>28.53</v>
      </c>
      <c r="Q42" s="517">
        <v>2560</v>
      </c>
    </row>
    <row r="43" spans="1:17" ht="19.5" customHeight="1" x14ac:dyDescent="0.45">
      <c r="A43" s="506"/>
      <c r="B43" s="490"/>
      <c r="C43" s="524"/>
      <c r="D43" s="517" t="s">
        <v>1249</v>
      </c>
      <c r="E43" s="528" t="s">
        <v>1227</v>
      </c>
      <c r="F43" s="508" t="s">
        <v>1250</v>
      </c>
      <c r="G43" s="509"/>
      <c r="H43" s="548">
        <v>241112</v>
      </c>
      <c r="I43" s="540">
        <v>2</v>
      </c>
      <c r="J43" s="530">
        <v>1425136758.8199999</v>
      </c>
      <c r="K43" s="494" t="s">
        <v>351</v>
      </c>
      <c r="L43" s="490"/>
      <c r="M43" s="523">
        <v>242966</v>
      </c>
      <c r="N43" s="513">
        <v>1853</v>
      </c>
      <c r="O43" s="249">
        <v>1.8140000000000001</v>
      </c>
      <c r="P43" s="249">
        <v>16.032</v>
      </c>
      <c r="Q43" s="517" t="s">
        <v>1251</v>
      </c>
    </row>
    <row r="44" spans="1:17" ht="19.5" customHeight="1" x14ac:dyDescent="0.45">
      <c r="A44" s="506"/>
      <c r="B44" s="490"/>
      <c r="C44" s="524"/>
      <c r="D44" s="494" t="s">
        <v>375</v>
      </c>
      <c r="E44" s="471"/>
      <c r="F44" s="508"/>
      <c r="G44" s="509"/>
      <c r="H44" s="506"/>
      <c r="I44" s="520">
        <v>3</v>
      </c>
      <c r="J44" s="530">
        <v>1420862000</v>
      </c>
      <c r="K44" s="494"/>
      <c r="L44" s="474"/>
      <c r="M44" s="523">
        <v>24057</v>
      </c>
      <c r="N44" s="513">
        <v>2090</v>
      </c>
      <c r="O44" s="279"/>
      <c r="P44" s="279"/>
      <c r="Q44" s="517"/>
    </row>
    <row r="45" spans="1:17" ht="19.5" customHeight="1" x14ac:dyDescent="0.45">
      <c r="A45" s="506"/>
      <c r="B45" s="490"/>
      <c r="C45" s="524"/>
      <c r="D45" s="494" t="s">
        <v>1252</v>
      </c>
      <c r="E45" s="471"/>
      <c r="F45" s="508"/>
      <c r="G45" s="509"/>
      <c r="H45" s="506"/>
      <c r="I45" s="532"/>
      <c r="J45" s="521"/>
      <c r="K45" s="494"/>
      <c r="L45" s="517" t="s">
        <v>290</v>
      </c>
      <c r="M45" s="512"/>
      <c r="N45" s="513"/>
      <c r="O45" s="249"/>
      <c r="P45" s="249"/>
      <c r="Q45" s="517"/>
    </row>
    <row r="46" spans="1:17" ht="19.5" customHeight="1" x14ac:dyDescent="0.45">
      <c r="A46" s="506"/>
      <c r="B46" s="490"/>
      <c r="C46" s="524"/>
      <c r="D46" s="524"/>
      <c r="E46" s="471"/>
      <c r="F46" s="508"/>
      <c r="G46" s="509"/>
      <c r="H46" s="506"/>
      <c r="I46" s="532"/>
      <c r="J46" s="521"/>
      <c r="K46" s="494"/>
      <c r="L46" s="490"/>
      <c r="M46" s="512"/>
      <c r="N46" s="513"/>
      <c r="O46" s="279"/>
      <c r="P46" s="279"/>
      <c r="Q46" s="517"/>
    </row>
    <row r="47" spans="1:17" ht="19.5" customHeight="1" x14ac:dyDescent="0.45">
      <c r="A47" s="506">
        <v>8</v>
      </c>
      <c r="B47" s="528"/>
      <c r="C47" s="494" t="s">
        <v>277</v>
      </c>
      <c r="D47" s="517" t="s">
        <v>1253</v>
      </c>
      <c r="E47" s="518" t="s">
        <v>771</v>
      </c>
      <c r="F47" s="508" t="s">
        <v>1254</v>
      </c>
      <c r="G47" s="519">
        <v>1</v>
      </c>
      <c r="H47" s="506" t="s">
        <v>1255</v>
      </c>
      <c r="I47" s="520">
        <v>1</v>
      </c>
      <c r="J47" s="529">
        <v>1750000000</v>
      </c>
      <c r="K47" s="494" t="s">
        <v>1256</v>
      </c>
      <c r="L47" s="523">
        <v>241116</v>
      </c>
      <c r="M47" s="523">
        <v>242136</v>
      </c>
      <c r="N47" s="513">
        <v>1020</v>
      </c>
      <c r="O47" s="279">
        <v>2.8050000000000002</v>
      </c>
      <c r="P47" s="279">
        <v>12.813000000000001</v>
      </c>
      <c r="Q47" s="517">
        <v>2560</v>
      </c>
    </row>
    <row r="48" spans="1:17" ht="19.5" customHeight="1" x14ac:dyDescent="0.45">
      <c r="A48" s="506"/>
      <c r="B48" s="490"/>
      <c r="C48" s="524"/>
      <c r="D48" s="517" t="s">
        <v>1257</v>
      </c>
      <c r="E48" s="528" t="s">
        <v>1227</v>
      </c>
      <c r="F48" s="474" t="s">
        <v>1258</v>
      </c>
      <c r="G48" s="509"/>
      <c r="H48" s="522">
        <v>241115</v>
      </c>
      <c r="I48" s="520">
        <v>2</v>
      </c>
      <c r="J48" s="530">
        <v>1755285483.4000001</v>
      </c>
      <c r="K48" s="494"/>
      <c r="L48" s="490"/>
      <c r="M48" s="523">
        <v>242474</v>
      </c>
      <c r="N48" s="513">
        <v>1359</v>
      </c>
      <c r="O48" s="249">
        <v>1.6539999999999999</v>
      </c>
      <c r="P48" s="249">
        <v>8.2330000000000005</v>
      </c>
      <c r="Q48" s="517" t="s">
        <v>1051</v>
      </c>
    </row>
    <row r="49" spans="1:17" ht="19.5" customHeight="1" x14ac:dyDescent="0.45">
      <c r="A49" s="506"/>
      <c r="B49" s="490"/>
      <c r="C49" s="524"/>
      <c r="D49" s="549" t="s">
        <v>225</v>
      </c>
      <c r="E49" s="471"/>
      <c r="F49" s="508"/>
      <c r="G49" s="509"/>
      <c r="H49" s="506"/>
      <c r="I49" s="520">
        <v>3</v>
      </c>
      <c r="J49" s="529">
        <v>1750000000</v>
      </c>
      <c r="K49" s="494"/>
      <c r="L49" s="517" t="s">
        <v>290</v>
      </c>
      <c r="M49" s="512"/>
      <c r="N49" s="513"/>
      <c r="O49" s="279"/>
      <c r="P49" s="247"/>
      <c r="Q49" s="517"/>
    </row>
    <row r="50" spans="1:17" ht="19.5" customHeight="1" x14ac:dyDescent="0.45">
      <c r="A50" s="506"/>
      <c r="B50" s="490"/>
      <c r="C50" s="524"/>
      <c r="D50" s="494" t="s">
        <v>375</v>
      </c>
      <c r="E50" s="471"/>
      <c r="F50" s="508"/>
      <c r="G50" s="509"/>
      <c r="H50" s="506"/>
      <c r="I50" s="520"/>
      <c r="J50" s="521"/>
      <c r="K50" s="494"/>
      <c r="L50" s="490"/>
      <c r="M50" s="512"/>
      <c r="N50" s="513"/>
      <c r="O50" s="279"/>
      <c r="P50" s="247"/>
      <c r="Q50" s="517"/>
    </row>
    <row r="51" spans="1:17" ht="19.5" customHeight="1" x14ac:dyDescent="0.45">
      <c r="A51" s="506"/>
      <c r="B51" s="490"/>
      <c r="C51" s="524"/>
      <c r="D51" s="494" t="s">
        <v>1259</v>
      </c>
      <c r="E51" s="471"/>
      <c r="F51" s="508"/>
      <c r="G51" s="509"/>
      <c r="H51" s="506"/>
      <c r="I51" s="520"/>
      <c r="J51" s="521"/>
      <c r="K51" s="494"/>
      <c r="L51" s="490"/>
      <c r="M51" s="512"/>
      <c r="N51" s="513"/>
      <c r="O51" s="279"/>
      <c r="P51" s="247"/>
      <c r="Q51" s="517"/>
    </row>
    <row r="52" spans="1:17" ht="19.5" customHeight="1" x14ac:dyDescent="0.45">
      <c r="A52" s="506"/>
      <c r="B52" s="490"/>
      <c r="C52" s="524"/>
      <c r="D52" s="549"/>
      <c r="E52" s="471"/>
      <c r="F52" s="508"/>
      <c r="G52" s="509"/>
      <c r="H52" s="506"/>
      <c r="I52" s="520"/>
      <c r="J52" s="521"/>
      <c r="K52" s="494"/>
      <c r="L52" s="490"/>
      <c r="M52" s="512"/>
      <c r="N52" s="513"/>
      <c r="O52" s="279"/>
      <c r="P52" s="247"/>
      <c r="Q52" s="517"/>
    </row>
    <row r="53" spans="1:17" ht="19.5" customHeight="1" x14ac:dyDescent="0.45">
      <c r="A53" s="506">
        <v>9</v>
      </c>
      <c r="B53" s="528"/>
      <c r="C53" s="494" t="s">
        <v>277</v>
      </c>
      <c r="D53" s="517" t="s">
        <v>1260</v>
      </c>
      <c r="E53" s="518" t="s">
        <v>771</v>
      </c>
      <c r="F53" s="508" t="s">
        <v>1261</v>
      </c>
      <c r="G53" s="519">
        <v>5.9</v>
      </c>
      <c r="H53" s="506" t="s">
        <v>1262</v>
      </c>
      <c r="I53" s="520">
        <v>1</v>
      </c>
      <c r="J53" s="529">
        <v>1721780000</v>
      </c>
      <c r="K53" s="531" t="s">
        <v>347</v>
      </c>
      <c r="L53" s="522">
        <v>241113</v>
      </c>
      <c r="M53" s="522">
        <v>242133</v>
      </c>
      <c r="N53" s="513">
        <v>1020</v>
      </c>
      <c r="O53" s="279">
        <v>4.0990000000000002</v>
      </c>
      <c r="P53" s="279">
        <v>20.533000000000001</v>
      </c>
      <c r="Q53" s="517">
        <v>2560</v>
      </c>
    </row>
    <row r="54" spans="1:17" ht="19.5" customHeight="1" x14ac:dyDescent="0.45">
      <c r="A54" s="506"/>
      <c r="B54" s="490"/>
      <c r="C54" s="524"/>
      <c r="D54" s="517" t="s">
        <v>1263</v>
      </c>
      <c r="E54" s="528" t="s">
        <v>1227</v>
      </c>
      <c r="F54" s="474" t="s">
        <v>1264</v>
      </c>
      <c r="G54" s="509"/>
      <c r="H54" s="522">
        <v>241112</v>
      </c>
      <c r="I54" s="520">
        <v>2</v>
      </c>
      <c r="J54" s="530">
        <v>1726959547.6199999</v>
      </c>
      <c r="K54" s="531" t="s">
        <v>351</v>
      </c>
      <c r="L54" s="490"/>
      <c r="M54" s="522">
        <v>242359</v>
      </c>
      <c r="N54" s="513">
        <v>1247</v>
      </c>
      <c r="O54" s="249">
        <v>2.0550000000000002</v>
      </c>
      <c r="P54" s="249">
        <v>15.755000000000001</v>
      </c>
      <c r="Q54" s="517"/>
    </row>
    <row r="55" spans="1:17" ht="19.5" customHeight="1" x14ac:dyDescent="0.45">
      <c r="A55" s="506"/>
      <c r="B55" s="490"/>
      <c r="C55" s="524"/>
      <c r="D55" s="494" t="s">
        <v>375</v>
      </c>
      <c r="E55" s="471"/>
      <c r="F55" s="508"/>
      <c r="G55" s="509"/>
      <c r="H55" s="506"/>
      <c r="I55" s="520">
        <v>3</v>
      </c>
      <c r="J55" s="530">
        <v>1721780000</v>
      </c>
      <c r="K55" s="550"/>
      <c r="M55" s="522">
        <v>243162</v>
      </c>
      <c r="N55" s="513">
        <v>2049</v>
      </c>
      <c r="O55" s="279"/>
      <c r="P55" s="247"/>
      <c r="Q55" s="517"/>
    </row>
    <row r="56" spans="1:17" ht="19.5" customHeight="1" x14ac:dyDescent="0.45">
      <c r="A56" s="506"/>
      <c r="B56" s="490"/>
      <c r="C56" s="524"/>
      <c r="D56" s="494" t="s">
        <v>1265</v>
      </c>
      <c r="E56" s="471"/>
      <c r="F56" s="508"/>
      <c r="G56" s="509"/>
      <c r="H56" s="506"/>
      <c r="I56" s="520"/>
      <c r="J56" s="530"/>
      <c r="K56" s="550"/>
      <c r="L56" s="551" t="s">
        <v>290</v>
      </c>
      <c r="M56" s="512"/>
      <c r="N56" s="513"/>
      <c r="O56" s="279"/>
      <c r="P56" s="247"/>
      <c r="Q56" s="517"/>
    </row>
    <row r="57" spans="1:17" ht="19.5" customHeight="1" x14ac:dyDescent="0.45">
      <c r="A57" s="506"/>
      <c r="B57" s="490"/>
      <c r="C57" s="524"/>
      <c r="D57" s="549"/>
      <c r="E57" s="471"/>
      <c r="F57" s="508"/>
      <c r="G57" s="509"/>
      <c r="H57" s="506"/>
      <c r="I57" s="520"/>
      <c r="J57" s="530"/>
      <c r="K57" s="550"/>
      <c r="L57" s="552"/>
      <c r="M57" s="512"/>
      <c r="N57" s="513"/>
      <c r="O57" s="279"/>
      <c r="P57" s="247"/>
      <c r="Q57" s="517"/>
    </row>
    <row r="58" spans="1:17" ht="19.5" customHeight="1" x14ac:dyDescent="0.45">
      <c r="A58" s="506">
        <v>10</v>
      </c>
      <c r="B58" s="490"/>
      <c r="C58" s="494" t="s">
        <v>277</v>
      </c>
      <c r="D58" s="517" t="s">
        <v>1266</v>
      </c>
      <c r="E58" s="518" t="s">
        <v>771</v>
      </c>
      <c r="F58" s="508" t="s">
        <v>1267</v>
      </c>
      <c r="G58" s="519">
        <v>2.6</v>
      </c>
      <c r="H58" s="506" t="s">
        <v>1268</v>
      </c>
      <c r="I58" s="520">
        <v>1</v>
      </c>
      <c r="J58" s="521">
        <v>1684477000</v>
      </c>
      <c r="K58" s="494" t="s">
        <v>1269</v>
      </c>
      <c r="L58" s="522">
        <v>241307</v>
      </c>
      <c r="M58" s="522">
        <v>242385</v>
      </c>
      <c r="N58" s="513">
        <v>1080</v>
      </c>
      <c r="O58" s="279">
        <v>5.24</v>
      </c>
      <c r="P58" s="279">
        <v>20.149999999999999</v>
      </c>
      <c r="Q58" s="517">
        <v>2560</v>
      </c>
    </row>
    <row r="59" spans="1:17" ht="19.5" customHeight="1" x14ac:dyDescent="0.45">
      <c r="A59" s="506"/>
      <c r="B59" s="490"/>
      <c r="C59" s="524"/>
      <c r="D59" s="517" t="s">
        <v>1270</v>
      </c>
      <c r="E59" s="528" t="s">
        <v>1227</v>
      </c>
      <c r="F59" s="508" t="s">
        <v>1271</v>
      </c>
      <c r="G59" s="509" t="s">
        <v>511</v>
      </c>
      <c r="H59" s="522">
        <v>241306</v>
      </c>
      <c r="I59" s="520">
        <v>2</v>
      </c>
      <c r="J59" s="521">
        <v>1695275022.29</v>
      </c>
      <c r="K59" s="494" t="s">
        <v>1272</v>
      </c>
      <c r="L59" s="490"/>
      <c r="M59" s="522">
        <v>243250</v>
      </c>
      <c r="N59" s="513">
        <v>1944</v>
      </c>
      <c r="O59" s="249">
        <v>1.5129999999999999</v>
      </c>
      <c r="P59" s="249">
        <v>16.998999999999999</v>
      </c>
      <c r="Q59" s="517" t="s">
        <v>994</v>
      </c>
    </row>
    <row r="60" spans="1:17" ht="19.5" customHeight="1" x14ac:dyDescent="0.45">
      <c r="A60" s="506"/>
      <c r="B60" s="490"/>
      <c r="C60" s="524"/>
      <c r="D60" s="549" t="s">
        <v>228</v>
      </c>
      <c r="E60" s="471"/>
      <c r="F60" s="508"/>
      <c r="G60" s="509"/>
      <c r="H60" s="506"/>
      <c r="I60" s="520">
        <v>3</v>
      </c>
      <c r="J60" s="521">
        <v>1684477000</v>
      </c>
      <c r="K60" s="494" t="s">
        <v>351</v>
      </c>
      <c r="L60" s="551" t="s">
        <v>290</v>
      </c>
      <c r="N60" s="513"/>
      <c r="O60" s="514"/>
      <c r="P60" s="515"/>
      <c r="Q60" s="517"/>
    </row>
    <row r="61" spans="1:17" ht="19.5" customHeight="1" x14ac:dyDescent="0.45">
      <c r="A61" s="506"/>
      <c r="B61" s="490"/>
      <c r="C61" s="524"/>
      <c r="D61" s="494" t="s">
        <v>478</v>
      </c>
      <c r="E61" s="471"/>
      <c r="F61" s="508"/>
      <c r="G61" s="509"/>
      <c r="H61" s="506"/>
      <c r="I61" s="520"/>
      <c r="J61" s="521"/>
      <c r="K61" s="494"/>
      <c r="L61" s="490"/>
      <c r="M61" s="512"/>
      <c r="N61" s="513"/>
      <c r="O61" s="514"/>
      <c r="P61" s="515"/>
      <c r="Q61" s="517"/>
    </row>
    <row r="62" spans="1:17" ht="19.5" customHeight="1" x14ac:dyDescent="0.45">
      <c r="A62" s="506"/>
      <c r="B62" s="490"/>
      <c r="C62" s="524"/>
      <c r="D62" s="553" t="s">
        <v>672</v>
      </c>
      <c r="E62" s="490"/>
      <c r="F62" s="508"/>
      <c r="G62" s="509"/>
      <c r="H62" s="506"/>
      <c r="I62" s="520"/>
      <c r="J62" s="521"/>
      <c r="K62" s="494"/>
      <c r="L62" s="490"/>
      <c r="M62" s="512"/>
      <c r="N62" s="513"/>
      <c r="O62" s="514"/>
      <c r="P62" s="515"/>
      <c r="Q62" s="517"/>
    </row>
    <row r="63" spans="1:17" ht="19.5" customHeight="1" x14ac:dyDescent="0.45">
      <c r="A63" s="506"/>
      <c r="B63" s="490"/>
      <c r="C63" s="524"/>
      <c r="D63" s="474"/>
      <c r="E63" s="490"/>
      <c r="F63" s="508"/>
      <c r="G63" s="509"/>
      <c r="H63" s="506"/>
      <c r="I63" s="520"/>
      <c r="J63" s="521"/>
      <c r="K63" s="494"/>
      <c r="L63" s="490"/>
      <c r="M63" s="512"/>
      <c r="N63" s="513"/>
      <c r="O63" s="514"/>
      <c r="P63" s="515"/>
      <c r="Q63" s="517"/>
    </row>
    <row r="64" spans="1:17" ht="19.5" customHeight="1" x14ac:dyDescent="0.45">
      <c r="A64" s="495"/>
      <c r="B64" s="498"/>
      <c r="C64" s="541"/>
      <c r="D64" s="541"/>
      <c r="E64" s="467"/>
      <c r="F64" s="499"/>
      <c r="G64" s="500"/>
      <c r="H64" s="495"/>
      <c r="I64" s="554"/>
      <c r="J64" s="555"/>
      <c r="K64" s="503"/>
      <c r="L64" s="498"/>
      <c r="M64" s="504"/>
      <c r="N64" s="547"/>
      <c r="O64" s="240"/>
      <c r="P64" s="241"/>
      <c r="Q64" s="542"/>
    </row>
    <row r="65" spans="1:17" ht="19.5" customHeight="1" x14ac:dyDescent="0.45">
      <c r="A65" s="506">
        <v>11</v>
      </c>
      <c r="B65" s="490"/>
      <c r="C65" s="494" t="s">
        <v>277</v>
      </c>
      <c r="D65" s="517" t="s">
        <v>1273</v>
      </c>
      <c r="E65" s="518" t="s">
        <v>771</v>
      </c>
      <c r="F65" s="508" t="s">
        <v>1274</v>
      </c>
      <c r="G65" s="519">
        <v>5.7670000000000003</v>
      </c>
      <c r="H65" s="506" t="s">
        <v>1275</v>
      </c>
      <c r="I65" s="520">
        <v>1</v>
      </c>
      <c r="J65" s="521">
        <v>1911113000</v>
      </c>
      <c r="K65" s="494" t="s">
        <v>1276</v>
      </c>
      <c r="L65" s="522">
        <v>241113</v>
      </c>
      <c r="M65" s="522">
        <v>242073</v>
      </c>
      <c r="N65" s="513">
        <v>960</v>
      </c>
      <c r="O65" s="279">
        <v>0.308</v>
      </c>
      <c r="P65" s="279">
        <v>4.3049999999999997</v>
      </c>
      <c r="Q65" s="517">
        <v>2560</v>
      </c>
    </row>
    <row r="66" spans="1:17" ht="19.5" customHeight="1" x14ac:dyDescent="0.45">
      <c r="A66" s="506"/>
      <c r="B66" s="490"/>
      <c r="C66" s="524"/>
      <c r="D66" s="517" t="s">
        <v>1277</v>
      </c>
      <c r="E66" s="528" t="s">
        <v>1227</v>
      </c>
      <c r="F66" s="508" t="s">
        <v>1278</v>
      </c>
      <c r="G66" s="509"/>
      <c r="H66" s="522">
        <v>241112</v>
      </c>
      <c r="I66" s="520">
        <v>2</v>
      </c>
      <c r="J66" s="521">
        <v>1916864318.28</v>
      </c>
      <c r="K66" s="494" t="s">
        <v>1279</v>
      </c>
      <c r="L66" s="490"/>
      <c r="M66" s="522">
        <v>243026</v>
      </c>
      <c r="N66" s="513">
        <v>1913</v>
      </c>
      <c r="O66" s="249">
        <v>7.0000000000000007E-2</v>
      </c>
      <c r="P66" s="249">
        <v>2.8330000000000002</v>
      </c>
      <c r="Q66" s="517" t="s">
        <v>1280</v>
      </c>
    </row>
    <row r="67" spans="1:17" ht="19.5" customHeight="1" x14ac:dyDescent="0.45">
      <c r="A67" s="506"/>
      <c r="B67" s="490"/>
      <c r="C67" s="524"/>
      <c r="D67" s="494" t="s">
        <v>478</v>
      </c>
      <c r="E67" s="471"/>
      <c r="F67" s="508"/>
      <c r="G67" s="509"/>
      <c r="H67" s="506"/>
      <c r="I67" s="520">
        <v>3</v>
      </c>
      <c r="J67" s="521">
        <v>1935000000</v>
      </c>
      <c r="K67" s="494" t="s">
        <v>351</v>
      </c>
      <c r="L67" s="517" t="s">
        <v>290</v>
      </c>
      <c r="M67" s="512"/>
      <c r="N67" s="513"/>
      <c r="O67" s="514"/>
      <c r="P67" s="515"/>
      <c r="Q67" s="517"/>
    </row>
    <row r="68" spans="1:17" ht="19.5" customHeight="1" x14ac:dyDescent="0.45">
      <c r="A68" s="506"/>
      <c r="B68" s="490"/>
      <c r="C68" s="524"/>
      <c r="D68" s="494" t="s">
        <v>1281</v>
      </c>
      <c r="E68" s="471"/>
      <c r="F68" s="508"/>
      <c r="G68" s="509"/>
      <c r="H68" s="506"/>
      <c r="I68" s="520"/>
      <c r="J68" s="521"/>
      <c r="K68" s="494"/>
      <c r="L68" s="490"/>
      <c r="M68" s="512"/>
      <c r="N68" s="513"/>
      <c r="O68" s="514"/>
      <c r="P68" s="515"/>
      <c r="Q68" s="517"/>
    </row>
    <row r="69" spans="1:17" ht="19.5" customHeight="1" x14ac:dyDescent="0.45">
      <c r="A69" s="506"/>
      <c r="B69" s="490"/>
      <c r="C69" s="524"/>
      <c r="D69" s="517"/>
      <c r="E69" s="471"/>
      <c r="F69" s="508"/>
      <c r="G69" s="509"/>
      <c r="H69" s="506"/>
      <c r="I69" s="520"/>
      <c r="J69" s="521"/>
      <c r="K69" s="494"/>
      <c r="L69" s="490"/>
      <c r="M69" s="512"/>
      <c r="N69" s="513"/>
      <c r="O69" s="514"/>
      <c r="P69" s="515"/>
      <c r="Q69" s="517"/>
    </row>
    <row r="70" spans="1:17" ht="19.5" customHeight="1" x14ac:dyDescent="0.45">
      <c r="A70" s="506">
        <v>12</v>
      </c>
      <c r="B70" s="490"/>
      <c r="C70" s="494" t="s">
        <v>277</v>
      </c>
      <c r="D70" s="517" t="s">
        <v>1282</v>
      </c>
      <c r="E70" s="518" t="s">
        <v>771</v>
      </c>
      <c r="F70" s="508" t="s">
        <v>1283</v>
      </c>
      <c r="G70" s="519">
        <v>1.7330000000000001</v>
      </c>
      <c r="H70" s="506" t="s">
        <v>1284</v>
      </c>
      <c r="I70" s="520">
        <v>1</v>
      </c>
      <c r="J70" s="521">
        <v>1727078000</v>
      </c>
      <c r="K70" s="494" t="s">
        <v>1285</v>
      </c>
      <c r="L70" s="522">
        <v>241142</v>
      </c>
      <c r="M70" s="522">
        <v>242161</v>
      </c>
      <c r="N70" s="513">
        <v>1020</v>
      </c>
      <c r="O70" s="279">
        <v>6.6580000000000004</v>
      </c>
      <c r="P70" s="279">
        <v>15.114000000000001</v>
      </c>
      <c r="Q70" s="517">
        <v>2560</v>
      </c>
    </row>
    <row r="71" spans="1:17" ht="19.5" customHeight="1" x14ac:dyDescent="0.45">
      <c r="A71" s="506"/>
      <c r="B71" s="490"/>
      <c r="C71" s="524"/>
      <c r="D71" s="517" t="s">
        <v>1286</v>
      </c>
      <c r="E71" s="528" t="s">
        <v>1227</v>
      </c>
      <c r="F71" s="508" t="s">
        <v>1287</v>
      </c>
      <c r="G71" s="509"/>
      <c r="H71" s="522">
        <v>241141</v>
      </c>
      <c r="I71" s="520">
        <v>2</v>
      </c>
      <c r="J71" s="521">
        <v>1732274858.6199999</v>
      </c>
      <c r="K71" s="494"/>
      <c r="L71" s="490"/>
      <c r="M71" s="522"/>
      <c r="N71" s="513"/>
      <c r="O71" s="249">
        <v>2.0369999999999999</v>
      </c>
      <c r="P71" s="249">
        <v>4.5549999999999997</v>
      </c>
      <c r="Q71" s="517" t="s">
        <v>1280</v>
      </c>
    </row>
    <row r="72" spans="1:17" ht="19.5" customHeight="1" x14ac:dyDescent="0.45">
      <c r="A72" s="506"/>
      <c r="B72" s="483"/>
      <c r="C72" s="524"/>
      <c r="D72" s="549" t="s">
        <v>231</v>
      </c>
      <c r="E72" s="471"/>
      <c r="F72" s="508"/>
      <c r="G72" s="509"/>
      <c r="H72" s="528"/>
      <c r="I72" s="520">
        <v>3</v>
      </c>
      <c r="J72" s="521">
        <v>1850000000</v>
      </c>
      <c r="K72" s="494"/>
      <c r="L72" s="517"/>
      <c r="M72" s="512"/>
      <c r="N72" s="513"/>
      <c r="O72" s="514"/>
      <c r="P72" s="515"/>
      <c r="Q72" s="517" t="s">
        <v>1288</v>
      </c>
    </row>
    <row r="73" spans="1:17" ht="19.5" customHeight="1" x14ac:dyDescent="0.45">
      <c r="A73" s="506"/>
      <c r="B73" s="483"/>
      <c r="C73" s="556"/>
      <c r="D73" s="494" t="s">
        <v>501</v>
      </c>
      <c r="E73" s="471"/>
      <c r="F73" s="508"/>
      <c r="G73" s="509"/>
      <c r="H73" s="528"/>
      <c r="I73" s="540"/>
      <c r="J73" s="521"/>
      <c r="K73" s="494"/>
      <c r="L73" s="490"/>
      <c r="M73" s="512"/>
      <c r="N73" s="513"/>
      <c r="O73" s="514"/>
      <c r="P73" s="515"/>
      <c r="Q73" s="517"/>
    </row>
    <row r="74" spans="1:17" ht="19.5" customHeight="1" x14ac:dyDescent="0.45">
      <c r="A74" s="528"/>
      <c r="B74" s="528"/>
      <c r="C74" s="494"/>
      <c r="D74" s="517" t="s">
        <v>1289</v>
      </c>
      <c r="E74" s="528"/>
      <c r="F74" s="494"/>
      <c r="G74" s="539"/>
      <c r="H74" s="494"/>
      <c r="I74" s="506"/>
      <c r="J74" s="474"/>
      <c r="K74" s="494"/>
      <c r="L74" s="528"/>
      <c r="M74" s="494"/>
      <c r="N74" s="513"/>
      <c r="O74" s="250"/>
      <c r="P74" s="250"/>
      <c r="Q74" s="517"/>
    </row>
    <row r="75" spans="1:17" ht="19.5" customHeight="1" x14ac:dyDescent="0.45">
      <c r="A75" s="528"/>
      <c r="B75" s="528"/>
      <c r="C75" s="494"/>
      <c r="D75" s="494"/>
      <c r="E75" s="528"/>
      <c r="F75" s="494"/>
      <c r="G75" s="539"/>
      <c r="H75" s="494"/>
      <c r="I75" s="506"/>
      <c r="J75" s="474"/>
      <c r="K75" s="494"/>
      <c r="L75" s="528"/>
      <c r="M75" s="494"/>
      <c r="N75" s="513"/>
      <c r="O75" s="250"/>
      <c r="P75" s="250"/>
      <c r="Q75" s="517"/>
    </row>
    <row r="76" spans="1:17" ht="19.5" customHeight="1" x14ac:dyDescent="0.45">
      <c r="A76" s="506">
        <v>13</v>
      </c>
      <c r="B76" s="528"/>
      <c r="C76" s="494" t="s">
        <v>277</v>
      </c>
      <c r="D76" s="517" t="s">
        <v>1290</v>
      </c>
      <c r="E76" s="518" t="s">
        <v>771</v>
      </c>
      <c r="F76" s="508" t="s">
        <v>1291</v>
      </c>
      <c r="G76" s="519">
        <v>4</v>
      </c>
      <c r="H76" s="506" t="s">
        <v>1292</v>
      </c>
      <c r="I76" s="520">
        <v>1</v>
      </c>
      <c r="J76" s="557">
        <v>1235730000</v>
      </c>
      <c r="K76" s="494" t="s">
        <v>1285</v>
      </c>
      <c r="L76" s="522">
        <v>240968</v>
      </c>
      <c r="M76" s="523">
        <v>241868</v>
      </c>
      <c r="N76" s="513">
        <v>900</v>
      </c>
      <c r="O76" s="558">
        <v>1.226</v>
      </c>
      <c r="P76" s="260">
        <v>88.68</v>
      </c>
      <c r="Q76" s="517">
        <v>2559</v>
      </c>
    </row>
    <row r="77" spans="1:17" ht="19.5" customHeight="1" x14ac:dyDescent="0.45">
      <c r="A77" s="506"/>
      <c r="B77" s="528"/>
      <c r="C77" s="494"/>
      <c r="D77" s="517" t="s">
        <v>1293</v>
      </c>
      <c r="E77" s="528" t="s">
        <v>1227</v>
      </c>
      <c r="F77" s="508" t="s">
        <v>1294</v>
      </c>
      <c r="G77" s="519"/>
      <c r="H77" s="522">
        <v>21821</v>
      </c>
      <c r="I77" s="520">
        <v>2</v>
      </c>
      <c r="J77" s="557">
        <v>1235741998.1800001</v>
      </c>
      <c r="K77" s="494"/>
      <c r="L77" s="490"/>
      <c r="M77" s="523">
        <v>241973</v>
      </c>
      <c r="N77" s="513">
        <v>1005</v>
      </c>
      <c r="O77" s="271">
        <v>0.5</v>
      </c>
      <c r="P77" s="271">
        <v>87.99</v>
      </c>
      <c r="Q77" s="517" t="s">
        <v>1295</v>
      </c>
    </row>
    <row r="78" spans="1:17" ht="19.5" customHeight="1" x14ac:dyDescent="0.45">
      <c r="A78" s="506"/>
      <c r="B78" s="528"/>
      <c r="C78" s="494"/>
      <c r="D78" s="508" t="s">
        <v>301</v>
      </c>
      <c r="E78" s="518"/>
      <c r="F78" s="508"/>
      <c r="G78" s="519"/>
      <c r="H78" s="506"/>
      <c r="I78" s="520">
        <v>3</v>
      </c>
      <c r="J78" s="557">
        <v>1236000000</v>
      </c>
      <c r="K78" s="494"/>
      <c r="M78" s="523">
        <v>242013</v>
      </c>
      <c r="N78" s="513">
        <v>1045</v>
      </c>
      <c r="O78" s="514"/>
      <c r="P78" s="515"/>
      <c r="Q78" s="517" t="s">
        <v>1296</v>
      </c>
    </row>
    <row r="79" spans="1:17" ht="19.5" customHeight="1" x14ac:dyDescent="0.45">
      <c r="A79" s="506"/>
      <c r="B79" s="528"/>
      <c r="C79" s="494"/>
      <c r="D79" s="517" t="s">
        <v>1289</v>
      </c>
      <c r="E79" s="518"/>
      <c r="F79" s="508"/>
      <c r="G79" s="519"/>
      <c r="H79" s="506"/>
      <c r="I79" s="520"/>
      <c r="J79" s="557"/>
      <c r="K79" s="494"/>
      <c r="L79" s="517" t="s">
        <v>290</v>
      </c>
      <c r="M79" s="512"/>
      <c r="N79" s="513"/>
      <c r="O79" s="514"/>
      <c r="P79" s="515"/>
      <c r="Q79" s="517" t="s">
        <v>994</v>
      </c>
    </row>
    <row r="80" spans="1:17" ht="19.5" customHeight="1" x14ac:dyDescent="0.45">
      <c r="A80" s="506"/>
      <c r="B80" s="528"/>
      <c r="C80" s="494"/>
      <c r="D80" s="517"/>
      <c r="E80" s="518"/>
      <c r="F80" s="508"/>
      <c r="G80" s="519"/>
      <c r="H80" s="506"/>
      <c r="I80" s="520"/>
      <c r="J80" s="557"/>
      <c r="K80" s="474"/>
      <c r="L80" s="483"/>
      <c r="M80" s="512"/>
      <c r="N80" s="513"/>
      <c r="O80" s="559"/>
      <c r="P80" s="515"/>
      <c r="Q80" s="517"/>
    </row>
    <row r="81" spans="1:17" ht="19.5" customHeight="1" x14ac:dyDescent="0.45">
      <c r="A81" s="506"/>
      <c r="B81" s="506"/>
      <c r="C81" s="494"/>
      <c r="D81" s="517"/>
      <c r="E81" s="518"/>
      <c r="F81" s="508"/>
      <c r="G81" s="519"/>
      <c r="H81" s="506"/>
      <c r="I81" s="520"/>
      <c r="J81" s="560"/>
      <c r="K81" s="494"/>
      <c r="L81" s="483"/>
      <c r="M81" s="512"/>
      <c r="N81" s="513"/>
      <c r="O81" s="559"/>
      <c r="P81" s="515"/>
      <c r="Q81" s="517"/>
    </row>
    <row r="82" spans="1:17" ht="19.5" customHeight="1" x14ac:dyDescent="0.45">
      <c r="A82" s="506">
        <v>14</v>
      </c>
      <c r="B82" s="483"/>
      <c r="C82" s="494" t="s">
        <v>277</v>
      </c>
      <c r="D82" s="517" t="s">
        <v>1297</v>
      </c>
      <c r="E82" s="518" t="s">
        <v>771</v>
      </c>
      <c r="F82" s="508" t="s">
        <v>1298</v>
      </c>
      <c r="G82" s="519">
        <v>5.5</v>
      </c>
      <c r="H82" s="506" t="s">
        <v>1299</v>
      </c>
      <c r="I82" s="520">
        <v>1</v>
      </c>
      <c r="J82" s="521">
        <v>1535307000</v>
      </c>
      <c r="K82" s="494" t="s">
        <v>654</v>
      </c>
      <c r="L82" s="522">
        <v>241131</v>
      </c>
      <c r="M82" s="522">
        <v>242150</v>
      </c>
      <c r="N82" s="513">
        <v>1020</v>
      </c>
      <c r="O82" s="279">
        <v>1.6279999999999999</v>
      </c>
      <c r="P82" s="279">
        <v>42.234000000000002</v>
      </c>
      <c r="Q82" s="517">
        <v>2560</v>
      </c>
    </row>
    <row r="83" spans="1:17" ht="19.5" customHeight="1" x14ac:dyDescent="0.45">
      <c r="A83" s="506"/>
      <c r="B83" s="483"/>
      <c r="C83" s="524"/>
      <c r="D83" s="517" t="s">
        <v>1300</v>
      </c>
      <c r="E83" s="528" t="s">
        <v>1227</v>
      </c>
      <c r="F83" s="508" t="s">
        <v>1301</v>
      </c>
      <c r="G83" s="509"/>
      <c r="H83" s="522">
        <v>241130</v>
      </c>
      <c r="I83" s="520">
        <v>2</v>
      </c>
      <c r="J83" s="521">
        <v>1539927281.77</v>
      </c>
      <c r="K83" s="494" t="s">
        <v>658</v>
      </c>
      <c r="L83" s="490"/>
      <c r="M83" s="522">
        <v>242381</v>
      </c>
      <c r="N83" s="513">
        <v>1252</v>
      </c>
      <c r="O83" s="249">
        <v>0.873</v>
      </c>
      <c r="P83" s="249">
        <v>32.820999999999998</v>
      </c>
      <c r="Q83" s="517" t="s">
        <v>1280</v>
      </c>
    </row>
    <row r="84" spans="1:17" ht="19.5" customHeight="1" x14ac:dyDescent="0.45">
      <c r="A84" s="506"/>
      <c r="B84" s="483"/>
      <c r="C84" s="556"/>
      <c r="D84" s="494" t="s">
        <v>375</v>
      </c>
      <c r="E84" s="471"/>
      <c r="F84" s="508"/>
      <c r="G84" s="509"/>
      <c r="H84" s="528"/>
      <c r="I84" s="520">
        <v>3</v>
      </c>
      <c r="J84" s="521">
        <v>1664000000</v>
      </c>
      <c r="K84" s="494"/>
      <c r="L84" s="561"/>
      <c r="M84" s="522">
        <v>242950</v>
      </c>
      <c r="N84" s="513">
        <v>1816</v>
      </c>
      <c r="O84" s="514"/>
      <c r="P84" s="515"/>
      <c r="Q84" s="517"/>
    </row>
    <row r="85" spans="1:17" ht="19.5" customHeight="1" x14ac:dyDescent="0.45">
      <c r="A85" s="506"/>
      <c r="B85" s="483"/>
      <c r="C85" s="556"/>
      <c r="D85" s="494" t="s">
        <v>1302</v>
      </c>
      <c r="E85" s="471"/>
      <c r="F85" s="508"/>
      <c r="G85" s="509"/>
      <c r="H85" s="528"/>
      <c r="I85" s="540"/>
      <c r="J85" s="521"/>
      <c r="K85" s="494"/>
      <c r="L85" s="517" t="s">
        <v>290</v>
      </c>
      <c r="M85" s="512"/>
      <c r="N85" s="513"/>
      <c r="O85" s="514"/>
      <c r="P85" s="515"/>
      <c r="Q85" s="517"/>
    </row>
    <row r="86" spans="1:17" ht="19.5" customHeight="1" x14ac:dyDescent="0.45">
      <c r="A86" s="506"/>
      <c r="B86" s="483"/>
      <c r="C86" s="556"/>
      <c r="D86" s="494"/>
      <c r="E86" s="471"/>
      <c r="F86" s="508"/>
      <c r="G86" s="509"/>
      <c r="H86" s="528"/>
      <c r="I86" s="540"/>
      <c r="J86" s="521"/>
      <c r="K86" s="494"/>
      <c r="M86" s="512"/>
      <c r="N86" s="513"/>
      <c r="O86" s="514"/>
      <c r="P86" s="562"/>
      <c r="Q86" s="517"/>
    </row>
    <row r="87" spans="1:17" ht="19.5" customHeight="1" x14ac:dyDescent="0.45">
      <c r="A87" s="506"/>
      <c r="B87" s="483"/>
      <c r="C87" s="556"/>
      <c r="D87" s="524"/>
      <c r="E87" s="552"/>
      <c r="F87" s="508"/>
      <c r="G87" s="509"/>
      <c r="H87" s="528"/>
      <c r="I87" s="540"/>
      <c r="J87" s="521"/>
      <c r="K87" s="494"/>
      <c r="L87" s="490"/>
      <c r="M87" s="512"/>
      <c r="N87" s="513"/>
      <c r="O87" s="514"/>
      <c r="P87" s="562"/>
      <c r="Q87" s="517"/>
    </row>
    <row r="88" spans="1:17" ht="19.5" customHeight="1" x14ac:dyDescent="0.45">
      <c r="A88" s="506">
        <v>15</v>
      </c>
      <c r="B88" s="483"/>
      <c r="C88" s="494" t="s">
        <v>277</v>
      </c>
      <c r="D88" s="517" t="s">
        <v>1303</v>
      </c>
      <c r="E88" s="563" t="s">
        <v>771</v>
      </c>
      <c r="F88" s="508" t="s">
        <v>1304</v>
      </c>
      <c r="G88" s="519">
        <v>5.45</v>
      </c>
      <c r="H88" s="506" t="s">
        <v>1305</v>
      </c>
      <c r="I88" s="520">
        <v>1</v>
      </c>
      <c r="J88" s="521">
        <v>1628235000</v>
      </c>
      <c r="K88" s="494" t="s">
        <v>1306</v>
      </c>
      <c r="L88" s="523">
        <v>21967</v>
      </c>
      <c r="M88" s="523">
        <v>242103</v>
      </c>
      <c r="N88" s="513">
        <v>990</v>
      </c>
      <c r="O88" s="558">
        <v>1.7010000000000001</v>
      </c>
      <c r="P88" s="260">
        <v>21.986999999999998</v>
      </c>
      <c r="Q88" s="517">
        <v>2560</v>
      </c>
    </row>
    <row r="89" spans="1:17" ht="19.5" customHeight="1" x14ac:dyDescent="0.45">
      <c r="A89" s="506"/>
      <c r="B89" s="483"/>
      <c r="C89" s="524"/>
      <c r="D89" s="517" t="s">
        <v>1307</v>
      </c>
      <c r="E89" s="528" t="s">
        <v>1308</v>
      </c>
      <c r="F89" s="508" t="s">
        <v>1309</v>
      </c>
      <c r="G89" s="509"/>
      <c r="H89" s="522">
        <v>241112</v>
      </c>
      <c r="I89" s="520">
        <v>2</v>
      </c>
      <c r="J89" s="521">
        <v>1632326926.4100001</v>
      </c>
      <c r="K89" s="494" t="s">
        <v>287</v>
      </c>
      <c r="L89" s="490"/>
      <c r="M89" s="523">
        <v>242396</v>
      </c>
      <c r="N89" s="513">
        <v>1284</v>
      </c>
      <c r="O89" s="271">
        <v>1.518</v>
      </c>
      <c r="P89" s="271">
        <v>18.931000000000001</v>
      </c>
      <c r="Q89" s="517" t="s">
        <v>401</v>
      </c>
    </row>
    <row r="90" spans="1:17" ht="19.5" customHeight="1" x14ac:dyDescent="0.45">
      <c r="A90" s="506"/>
      <c r="B90" s="483"/>
      <c r="C90" s="556"/>
      <c r="D90" s="494" t="s">
        <v>375</v>
      </c>
      <c r="E90" s="490"/>
      <c r="F90" s="508"/>
      <c r="G90" s="509"/>
      <c r="H90" s="528"/>
      <c r="I90" s="520">
        <v>3</v>
      </c>
      <c r="J90" s="521">
        <v>1827000000</v>
      </c>
      <c r="K90" s="494"/>
      <c r="L90" s="517"/>
      <c r="M90" s="523">
        <v>243182</v>
      </c>
      <c r="N90" s="513">
        <v>2069</v>
      </c>
      <c r="O90" s="514"/>
      <c r="P90" s="562"/>
      <c r="Q90" s="517" t="s">
        <v>994</v>
      </c>
    </row>
    <row r="91" spans="1:17" ht="19.5" customHeight="1" x14ac:dyDescent="0.45">
      <c r="A91" s="506"/>
      <c r="B91" s="483"/>
      <c r="C91" s="556"/>
      <c r="D91" s="494" t="s">
        <v>1310</v>
      </c>
      <c r="E91" s="490"/>
      <c r="F91" s="508"/>
      <c r="G91" s="509"/>
      <c r="H91" s="528"/>
      <c r="I91" s="540"/>
      <c r="J91" s="521"/>
      <c r="K91" s="494"/>
      <c r="L91" s="517" t="s">
        <v>290</v>
      </c>
      <c r="M91" s="512"/>
      <c r="N91" s="513"/>
      <c r="O91" s="514"/>
      <c r="P91" s="562"/>
      <c r="Q91" s="517"/>
    </row>
    <row r="92" spans="1:17" ht="19.5" customHeight="1" x14ac:dyDescent="0.45">
      <c r="A92" s="506"/>
      <c r="B92" s="483"/>
      <c r="C92" s="556"/>
      <c r="D92" s="508"/>
      <c r="E92" s="490"/>
      <c r="F92" s="508"/>
      <c r="G92" s="509"/>
      <c r="H92" s="528"/>
      <c r="I92" s="540"/>
      <c r="J92" s="521"/>
      <c r="K92" s="494"/>
      <c r="L92" s="490"/>
      <c r="M92" s="512"/>
      <c r="N92" s="513"/>
      <c r="O92" s="514"/>
      <c r="P92" s="562"/>
      <c r="Q92" s="517"/>
    </row>
    <row r="93" spans="1:17" ht="19.5" customHeight="1" x14ac:dyDescent="0.45">
      <c r="A93" s="495"/>
      <c r="B93" s="496"/>
      <c r="C93" s="564"/>
      <c r="D93" s="564"/>
      <c r="E93" s="498"/>
      <c r="F93" s="499"/>
      <c r="G93" s="500"/>
      <c r="H93" s="543"/>
      <c r="I93" s="544"/>
      <c r="J93" s="555"/>
      <c r="K93" s="503"/>
      <c r="L93" s="498"/>
      <c r="M93" s="504"/>
      <c r="N93" s="547"/>
      <c r="O93" s="240"/>
      <c r="P93" s="565"/>
      <c r="Q93" s="542"/>
    </row>
    <row r="94" spans="1:17" ht="19.5" customHeight="1" x14ac:dyDescent="0.45">
      <c r="A94" s="506">
        <v>16</v>
      </c>
      <c r="B94" s="483"/>
      <c r="C94" s="494" t="s">
        <v>277</v>
      </c>
      <c r="D94" s="517" t="s">
        <v>1311</v>
      </c>
      <c r="E94" s="518" t="s">
        <v>771</v>
      </c>
      <c r="F94" s="508" t="s">
        <v>1312</v>
      </c>
      <c r="G94" s="519">
        <v>3.75</v>
      </c>
      <c r="H94" s="506" t="s">
        <v>1313</v>
      </c>
      <c r="I94" s="520">
        <v>1</v>
      </c>
      <c r="J94" s="521">
        <v>1836525700</v>
      </c>
      <c r="K94" s="494" t="s">
        <v>1314</v>
      </c>
      <c r="L94" s="523">
        <v>21967</v>
      </c>
      <c r="M94" s="523">
        <v>242193</v>
      </c>
      <c r="N94" s="513">
        <v>1080</v>
      </c>
      <c r="O94" s="279">
        <v>5.5039999999999996</v>
      </c>
      <c r="P94" s="319">
        <v>40.953000000000003</v>
      </c>
      <c r="Q94" s="516">
        <v>2560</v>
      </c>
    </row>
    <row r="95" spans="1:17" ht="19.5" customHeight="1" x14ac:dyDescent="0.45">
      <c r="A95" s="506"/>
      <c r="B95" s="483"/>
      <c r="C95" s="524"/>
      <c r="D95" s="517" t="s">
        <v>1315</v>
      </c>
      <c r="E95" s="528" t="s">
        <v>1316</v>
      </c>
      <c r="F95" s="508" t="s">
        <v>1317</v>
      </c>
      <c r="G95" s="509"/>
      <c r="H95" s="522">
        <v>241112</v>
      </c>
      <c r="I95" s="520">
        <v>2</v>
      </c>
      <c r="J95" s="521">
        <v>1842051862.0899999</v>
      </c>
      <c r="K95" s="494" t="s">
        <v>287</v>
      </c>
      <c r="L95" s="490"/>
      <c r="M95" s="523">
        <v>242583</v>
      </c>
      <c r="N95" s="513">
        <v>1470</v>
      </c>
      <c r="O95" s="249">
        <v>1.857</v>
      </c>
      <c r="P95" s="249">
        <v>11.978</v>
      </c>
      <c r="Q95" s="551" t="s">
        <v>1295</v>
      </c>
    </row>
    <row r="96" spans="1:17" ht="19.5" customHeight="1" x14ac:dyDescent="0.45">
      <c r="A96" s="506"/>
      <c r="B96" s="483"/>
      <c r="C96" s="524"/>
      <c r="D96" s="553" t="s">
        <v>203</v>
      </c>
      <c r="E96" s="490"/>
      <c r="F96" s="508"/>
      <c r="G96" s="509"/>
      <c r="H96" s="528"/>
      <c r="I96" s="520">
        <v>3</v>
      </c>
      <c r="J96" s="521">
        <v>1954000000</v>
      </c>
      <c r="K96" s="494"/>
      <c r="M96" s="523">
        <v>243290</v>
      </c>
      <c r="N96" s="513">
        <v>2177</v>
      </c>
      <c r="O96" s="514"/>
      <c r="P96" s="515"/>
      <c r="Q96" s="551"/>
    </row>
    <row r="97" spans="1:17" ht="19.5" customHeight="1" x14ac:dyDescent="0.45">
      <c r="A97" s="506"/>
      <c r="B97" s="483"/>
      <c r="C97" s="524"/>
      <c r="D97" s="474" t="s">
        <v>284</v>
      </c>
      <c r="E97" s="490"/>
      <c r="F97" s="508"/>
      <c r="G97" s="509"/>
      <c r="H97" s="528"/>
      <c r="I97" s="540"/>
      <c r="J97" s="521"/>
      <c r="K97" s="494"/>
      <c r="L97" s="517" t="s">
        <v>290</v>
      </c>
      <c r="M97" s="512"/>
      <c r="N97" s="513"/>
      <c r="O97" s="514"/>
      <c r="P97" s="515"/>
      <c r="Q97" s="551"/>
    </row>
    <row r="98" spans="1:17" ht="19.5" customHeight="1" x14ac:dyDescent="0.45">
      <c r="A98" s="506"/>
      <c r="B98" s="483"/>
      <c r="C98" s="524"/>
      <c r="D98" s="551" t="s">
        <v>1318</v>
      </c>
      <c r="E98" s="490"/>
      <c r="F98" s="508"/>
      <c r="G98" s="509"/>
      <c r="H98" s="528"/>
      <c r="I98" s="540"/>
      <c r="J98" s="521"/>
      <c r="K98" s="494"/>
      <c r="L98" s="490"/>
      <c r="M98" s="512"/>
      <c r="N98" s="513"/>
      <c r="O98" s="514"/>
      <c r="P98" s="515"/>
      <c r="Q98" s="551"/>
    </row>
    <row r="99" spans="1:17" ht="19.5" customHeight="1" x14ac:dyDescent="0.45">
      <c r="A99" s="506"/>
      <c r="B99" s="483"/>
      <c r="C99" s="556"/>
      <c r="D99" s="566"/>
      <c r="E99" s="490"/>
      <c r="F99" s="508"/>
      <c r="G99" s="509"/>
      <c r="H99" s="528"/>
      <c r="I99" s="540"/>
      <c r="J99" s="521"/>
      <c r="K99" s="494"/>
      <c r="L99" s="490"/>
      <c r="M99" s="512"/>
      <c r="N99" s="513"/>
      <c r="O99" s="514"/>
      <c r="P99" s="562"/>
      <c r="Q99" s="517"/>
    </row>
    <row r="100" spans="1:17" ht="19.5" customHeight="1" x14ac:dyDescent="0.45">
      <c r="A100" s="506">
        <v>17</v>
      </c>
      <c r="B100" s="483"/>
      <c r="C100" s="494" t="s">
        <v>277</v>
      </c>
      <c r="D100" s="517" t="s">
        <v>1319</v>
      </c>
      <c r="E100" s="518" t="s">
        <v>1320</v>
      </c>
      <c r="F100" s="508" t="s">
        <v>1321</v>
      </c>
      <c r="G100" s="519">
        <v>5.3</v>
      </c>
      <c r="H100" s="506" t="s">
        <v>1322</v>
      </c>
      <c r="I100" s="520">
        <v>1</v>
      </c>
      <c r="J100" s="521">
        <v>1289728000</v>
      </c>
      <c r="K100" s="494" t="s">
        <v>1323</v>
      </c>
      <c r="L100" s="522">
        <v>241314</v>
      </c>
      <c r="M100" s="522">
        <v>242392</v>
      </c>
      <c r="N100" s="513">
        <v>1080</v>
      </c>
      <c r="O100" s="279">
        <v>2.3820000000000001</v>
      </c>
      <c r="P100" s="279">
        <v>21.895</v>
      </c>
      <c r="Q100" s="517">
        <v>2560</v>
      </c>
    </row>
    <row r="101" spans="1:17" ht="19.5" customHeight="1" x14ac:dyDescent="0.45">
      <c r="A101" s="506"/>
      <c r="B101" s="483"/>
      <c r="C101" s="524"/>
      <c r="D101" s="551" t="s">
        <v>1324</v>
      </c>
      <c r="E101" s="528" t="s">
        <v>1325</v>
      </c>
      <c r="F101" s="508" t="s">
        <v>725</v>
      </c>
      <c r="G101" s="509"/>
      <c r="H101" s="522">
        <v>241313</v>
      </c>
      <c r="I101" s="520">
        <v>2</v>
      </c>
      <c r="J101" s="521">
        <v>1298965834.8599999</v>
      </c>
      <c r="K101" s="494" t="s">
        <v>692</v>
      </c>
      <c r="L101" s="490"/>
      <c r="M101" s="522">
        <v>243250</v>
      </c>
      <c r="N101" s="513">
        <v>1937</v>
      </c>
      <c r="O101" s="249">
        <v>1.8640000000000001</v>
      </c>
      <c r="P101" s="249">
        <v>13.371</v>
      </c>
      <c r="Q101" s="551" t="s">
        <v>1326</v>
      </c>
    </row>
    <row r="102" spans="1:17" ht="19.5" customHeight="1" x14ac:dyDescent="0.45">
      <c r="A102" s="506"/>
      <c r="B102" s="483"/>
      <c r="C102" s="524"/>
      <c r="D102" s="474" t="s">
        <v>284</v>
      </c>
      <c r="E102" s="490"/>
      <c r="F102" s="508"/>
      <c r="G102" s="509"/>
      <c r="H102" s="528"/>
      <c r="I102" s="520">
        <v>3</v>
      </c>
      <c r="J102" s="521">
        <v>1701000000</v>
      </c>
      <c r="K102" s="494" t="s">
        <v>829</v>
      </c>
      <c r="L102" s="517" t="s">
        <v>290</v>
      </c>
      <c r="M102" s="512"/>
      <c r="N102" s="513"/>
      <c r="O102" s="514"/>
      <c r="P102" s="515"/>
      <c r="Q102" s="551" t="s">
        <v>1327</v>
      </c>
    </row>
    <row r="103" spans="1:17" ht="19.5" customHeight="1" x14ac:dyDescent="0.45">
      <c r="A103" s="506"/>
      <c r="B103" s="483"/>
      <c r="C103" s="524"/>
      <c r="D103" s="551" t="s">
        <v>1328</v>
      </c>
      <c r="E103" s="490"/>
      <c r="F103" s="508"/>
      <c r="G103" s="509"/>
      <c r="H103" s="528"/>
      <c r="I103" s="540"/>
      <c r="J103" s="521"/>
      <c r="K103" s="494"/>
      <c r="L103" s="490"/>
      <c r="M103" s="512"/>
      <c r="N103" s="513"/>
      <c r="O103" s="514"/>
      <c r="P103" s="515"/>
      <c r="Q103" s="551"/>
    </row>
    <row r="104" spans="1:17" ht="19.5" customHeight="1" x14ac:dyDescent="0.45">
      <c r="A104" s="506"/>
      <c r="B104" s="483"/>
      <c r="C104" s="556"/>
      <c r="D104" s="517"/>
      <c r="E104" s="490"/>
      <c r="F104" s="508"/>
      <c r="G104" s="509"/>
      <c r="H104" s="528"/>
      <c r="I104" s="540"/>
      <c r="J104" s="521"/>
      <c r="K104" s="494"/>
      <c r="L104" s="490"/>
      <c r="M104" s="512"/>
      <c r="N104" s="513"/>
      <c r="O104" s="514"/>
      <c r="P104" s="515"/>
      <c r="Q104" s="551"/>
    </row>
    <row r="105" spans="1:17" ht="19.5" customHeight="1" x14ac:dyDescent="0.45">
      <c r="A105" s="506"/>
      <c r="B105" s="483"/>
      <c r="C105" s="556"/>
      <c r="D105" s="566"/>
      <c r="E105" s="490"/>
      <c r="F105" s="508"/>
      <c r="G105" s="509"/>
      <c r="H105" s="528"/>
      <c r="I105" s="540"/>
      <c r="J105" s="521"/>
      <c r="K105" s="494"/>
      <c r="L105" s="490"/>
      <c r="M105" s="512"/>
      <c r="N105" s="513"/>
      <c r="O105" s="514"/>
      <c r="P105" s="562"/>
      <c r="Q105" s="517"/>
    </row>
    <row r="106" spans="1:17" ht="19.5" customHeight="1" x14ac:dyDescent="0.45">
      <c r="A106" s="506">
        <v>18</v>
      </c>
      <c r="B106" s="483"/>
      <c r="C106" s="494" t="s">
        <v>277</v>
      </c>
      <c r="D106" s="517" t="s">
        <v>1329</v>
      </c>
      <c r="E106" s="518" t="s">
        <v>1320</v>
      </c>
      <c r="F106" s="508" t="s">
        <v>1330</v>
      </c>
      <c r="G106" s="519">
        <v>7</v>
      </c>
      <c r="H106" s="506" t="s">
        <v>1331</v>
      </c>
      <c r="I106" s="520">
        <v>1</v>
      </c>
      <c r="J106" s="521">
        <v>1314935000</v>
      </c>
      <c r="K106" s="494" t="s">
        <v>822</v>
      </c>
      <c r="L106" s="523">
        <v>21967</v>
      </c>
      <c r="M106" s="523">
        <v>242193</v>
      </c>
      <c r="N106" s="513">
        <v>1080</v>
      </c>
      <c r="O106" s="279">
        <v>1.881</v>
      </c>
      <c r="P106" s="279">
        <v>37.006999999999998</v>
      </c>
      <c r="Q106" s="551">
        <v>2560</v>
      </c>
    </row>
    <row r="107" spans="1:17" ht="19.5" customHeight="1" x14ac:dyDescent="0.45">
      <c r="A107" s="506"/>
      <c r="B107" s="483"/>
      <c r="C107" s="524"/>
      <c r="D107" s="551" t="s">
        <v>1332</v>
      </c>
      <c r="E107" s="528" t="s">
        <v>1325</v>
      </c>
      <c r="F107" s="508" t="s">
        <v>1333</v>
      </c>
      <c r="G107" s="509"/>
      <c r="H107" s="522">
        <v>241112</v>
      </c>
      <c r="I107" s="520">
        <v>2</v>
      </c>
      <c r="J107" s="521">
        <v>1318895620.72</v>
      </c>
      <c r="K107" s="494"/>
      <c r="L107" s="490"/>
      <c r="M107" s="523">
        <v>242322</v>
      </c>
      <c r="N107" s="513">
        <v>1210</v>
      </c>
      <c r="O107" s="249">
        <v>0.73099999999999998</v>
      </c>
      <c r="P107" s="249">
        <v>34.603999999999999</v>
      </c>
      <c r="Q107" s="551" t="s">
        <v>619</v>
      </c>
    </row>
    <row r="108" spans="1:17" ht="19.5" customHeight="1" x14ac:dyDescent="0.45">
      <c r="A108" s="506"/>
      <c r="B108" s="483"/>
      <c r="C108" s="524"/>
      <c r="D108" s="474" t="s">
        <v>284</v>
      </c>
      <c r="E108" s="490"/>
      <c r="F108" s="508"/>
      <c r="G108" s="509"/>
      <c r="H108" s="528"/>
      <c r="I108" s="520">
        <v>3</v>
      </c>
      <c r="J108" s="521">
        <v>1414000000</v>
      </c>
      <c r="K108" s="494"/>
      <c r="L108" s="517" t="s">
        <v>290</v>
      </c>
      <c r="M108" s="512"/>
      <c r="N108" s="513"/>
      <c r="O108" s="514"/>
      <c r="P108" s="515"/>
      <c r="Q108" s="551" t="s">
        <v>1334</v>
      </c>
    </row>
    <row r="109" spans="1:17" ht="19.5" customHeight="1" x14ac:dyDescent="0.45">
      <c r="A109" s="506"/>
      <c r="B109" s="483"/>
      <c r="C109" s="524"/>
      <c r="D109" s="551" t="s">
        <v>1328</v>
      </c>
      <c r="E109" s="490"/>
      <c r="F109" s="508"/>
      <c r="G109" s="509"/>
      <c r="H109" s="528"/>
      <c r="I109" s="540"/>
      <c r="J109" s="521"/>
      <c r="K109" s="494"/>
      <c r="L109" s="490"/>
      <c r="M109" s="512"/>
      <c r="N109" s="513"/>
      <c r="O109" s="514"/>
      <c r="P109" s="515"/>
      <c r="Q109" s="551" t="s">
        <v>1335</v>
      </c>
    </row>
    <row r="110" spans="1:17" ht="19.5" customHeight="1" x14ac:dyDescent="0.45">
      <c r="A110" s="506"/>
      <c r="B110" s="483"/>
      <c r="C110" s="524"/>
      <c r="D110" s="553"/>
      <c r="E110" s="490"/>
      <c r="F110" s="508"/>
      <c r="G110" s="509"/>
      <c r="H110" s="528"/>
      <c r="I110" s="540"/>
      <c r="J110" s="521"/>
      <c r="K110" s="494"/>
      <c r="L110" s="490"/>
      <c r="M110" s="512"/>
      <c r="N110" s="513"/>
      <c r="O110" s="514"/>
      <c r="P110" s="562"/>
      <c r="Q110" s="517" t="s">
        <v>1336</v>
      </c>
    </row>
    <row r="111" spans="1:17" ht="19.5" customHeight="1" x14ac:dyDescent="0.45">
      <c r="A111" s="506"/>
      <c r="B111" s="483"/>
      <c r="C111" s="556"/>
      <c r="D111" s="567"/>
      <c r="E111" s="490"/>
      <c r="F111" s="508"/>
      <c r="G111" s="509"/>
      <c r="H111" s="528"/>
      <c r="I111" s="540"/>
      <c r="J111" s="521"/>
      <c r="K111" s="494"/>
      <c r="L111" s="490"/>
      <c r="M111" s="512"/>
      <c r="N111" s="513"/>
      <c r="O111" s="514"/>
      <c r="P111" s="562"/>
      <c r="Q111" s="535"/>
    </row>
    <row r="112" spans="1:17" ht="19.5" customHeight="1" x14ac:dyDescent="0.45">
      <c r="A112" s="506"/>
      <c r="B112" s="483"/>
      <c r="C112" s="556"/>
      <c r="D112" s="567"/>
      <c r="E112" s="490"/>
      <c r="F112" s="508"/>
      <c r="G112" s="509"/>
      <c r="H112" s="528"/>
      <c r="I112" s="540"/>
      <c r="J112" s="521"/>
      <c r="K112" s="494"/>
      <c r="L112" s="490"/>
      <c r="M112" s="512"/>
      <c r="N112" s="513"/>
      <c r="O112" s="559"/>
      <c r="P112" s="562"/>
      <c r="Q112" s="535"/>
    </row>
    <row r="113" spans="1:17" ht="19.5" customHeight="1" x14ac:dyDescent="0.45">
      <c r="A113" s="506">
        <v>19</v>
      </c>
      <c r="B113" s="528"/>
      <c r="C113" s="494" t="s">
        <v>277</v>
      </c>
      <c r="D113" s="517" t="s">
        <v>1337</v>
      </c>
      <c r="E113" s="518" t="s">
        <v>1320</v>
      </c>
      <c r="F113" s="508" t="s">
        <v>1338</v>
      </c>
      <c r="G113" s="519">
        <v>3</v>
      </c>
      <c r="H113" s="528" t="s">
        <v>1339</v>
      </c>
      <c r="I113" s="540">
        <v>1</v>
      </c>
      <c r="J113" s="530">
        <v>1211444000</v>
      </c>
      <c r="K113" s="494" t="s">
        <v>1285</v>
      </c>
      <c r="L113" s="523">
        <v>21822</v>
      </c>
      <c r="M113" s="568">
        <v>22782</v>
      </c>
      <c r="N113" s="513">
        <v>960</v>
      </c>
      <c r="O113" s="558">
        <v>2.0939999999999999</v>
      </c>
      <c r="P113" s="260">
        <v>86.757000000000005</v>
      </c>
      <c r="Q113" s="517">
        <v>2559</v>
      </c>
    </row>
    <row r="114" spans="1:17" ht="19.5" customHeight="1" x14ac:dyDescent="0.45">
      <c r="A114" s="506"/>
      <c r="B114" s="490"/>
      <c r="C114" s="524"/>
      <c r="D114" s="517" t="s">
        <v>1340</v>
      </c>
      <c r="E114" s="528" t="s">
        <v>1325</v>
      </c>
      <c r="F114" s="508" t="s">
        <v>1341</v>
      </c>
      <c r="G114" s="509"/>
      <c r="H114" s="548">
        <v>21821</v>
      </c>
      <c r="I114" s="540">
        <v>2</v>
      </c>
      <c r="J114" s="530">
        <v>1252980732.3399999</v>
      </c>
      <c r="K114" s="494"/>
      <c r="L114" s="490"/>
      <c r="M114" s="568">
        <v>242045</v>
      </c>
      <c r="N114" s="513">
        <v>1077</v>
      </c>
      <c r="O114" s="271">
        <v>12.067</v>
      </c>
      <c r="P114" s="271">
        <v>100</v>
      </c>
      <c r="Q114" s="536" t="s">
        <v>1342</v>
      </c>
    </row>
    <row r="115" spans="1:17" ht="19.5" customHeight="1" x14ac:dyDescent="0.45">
      <c r="A115" s="506"/>
      <c r="B115" s="490"/>
      <c r="C115" s="524"/>
      <c r="D115" s="517" t="s">
        <v>210</v>
      </c>
      <c r="E115" s="471"/>
      <c r="F115" s="508" t="s">
        <v>1</v>
      </c>
      <c r="G115" s="509"/>
      <c r="H115" s="506"/>
      <c r="I115" s="520">
        <v>3</v>
      </c>
      <c r="J115" s="530">
        <v>1430000000</v>
      </c>
      <c r="K115" s="494"/>
      <c r="L115" s="517"/>
      <c r="M115" s="568">
        <v>242193</v>
      </c>
      <c r="N115" s="513">
        <v>1225</v>
      </c>
      <c r="O115" s="514"/>
      <c r="P115" s="515"/>
      <c r="Q115" s="517" t="s">
        <v>1343</v>
      </c>
    </row>
    <row r="116" spans="1:17" ht="19.5" customHeight="1" x14ac:dyDescent="0.45">
      <c r="A116" s="506"/>
      <c r="B116" s="490"/>
      <c r="C116" s="524"/>
      <c r="D116" s="567" t="s">
        <v>1344</v>
      </c>
      <c r="E116" s="490"/>
      <c r="F116" s="508" t="s">
        <v>1</v>
      </c>
      <c r="G116" s="509"/>
      <c r="H116" s="506"/>
      <c r="I116" s="532"/>
      <c r="J116" s="521"/>
      <c r="K116" s="494"/>
      <c r="M116" s="568">
        <v>242240</v>
      </c>
      <c r="N116" s="513">
        <v>1273</v>
      </c>
      <c r="O116" s="514"/>
      <c r="P116" s="515"/>
      <c r="Q116" s="535"/>
    </row>
    <row r="117" spans="1:17" ht="19.5" customHeight="1" x14ac:dyDescent="0.45">
      <c r="A117" s="506"/>
      <c r="B117" s="490"/>
      <c r="C117" s="524"/>
      <c r="D117" s="494" t="s">
        <v>1345</v>
      </c>
      <c r="E117" s="537"/>
      <c r="F117" s="508"/>
      <c r="G117" s="509"/>
      <c r="H117" s="506"/>
      <c r="I117" s="532"/>
      <c r="J117" s="533"/>
      <c r="K117" s="474"/>
      <c r="L117" s="528"/>
      <c r="M117" s="568">
        <v>242264</v>
      </c>
      <c r="N117" s="513">
        <v>1297</v>
      </c>
      <c r="O117" s="559"/>
      <c r="P117" s="515"/>
      <c r="Q117" s="517"/>
    </row>
    <row r="118" spans="1:17" ht="19.5" customHeight="1" x14ac:dyDescent="0.45">
      <c r="A118" s="506"/>
      <c r="B118" s="490"/>
      <c r="C118" s="524"/>
      <c r="D118" s="494"/>
      <c r="E118" s="471"/>
      <c r="F118" s="508"/>
      <c r="G118" s="509"/>
      <c r="H118" s="506"/>
      <c r="I118" s="532"/>
      <c r="J118" s="533"/>
      <c r="K118" s="474"/>
      <c r="L118" s="517" t="s">
        <v>290</v>
      </c>
      <c r="M118" s="512"/>
      <c r="N118" s="513"/>
      <c r="O118" s="559"/>
      <c r="P118" s="515"/>
      <c r="Q118" s="517"/>
    </row>
    <row r="119" spans="1:17" ht="19.5" customHeight="1" x14ac:dyDescent="0.45">
      <c r="A119" s="506"/>
      <c r="B119" s="490"/>
      <c r="C119" s="524"/>
      <c r="D119" s="517"/>
      <c r="E119" s="471"/>
      <c r="F119" s="508"/>
      <c r="G119" s="509"/>
      <c r="H119" s="506"/>
      <c r="I119" s="532"/>
      <c r="J119" s="533"/>
      <c r="K119" s="474"/>
      <c r="L119" s="483"/>
      <c r="M119" s="512"/>
      <c r="N119" s="513"/>
      <c r="O119" s="559"/>
      <c r="P119" s="515"/>
      <c r="Q119" s="517"/>
    </row>
    <row r="120" spans="1:17" ht="19.5" customHeight="1" x14ac:dyDescent="0.45">
      <c r="A120" s="506">
        <v>20</v>
      </c>
      <c r="B120" s="528"/>
      <c r="C120" s="494" t="s">
        <v>277</v>
      </c>
      <c r="D120" s="517" t="s">
        <v>1346</v>
      </c>
      <c r="E120" s="569" t="s">
        <v>1320</v>
      </c>
      <c r="F120" s="508" t="s">
        <v>1347</v>
      </c>
      <c r="G120" s="519">
        <v>7</v>
      </c>
      <c r="H120" s="506" t="s">
        <v>1348</v>
      </c>
      <c r="I120" s="520">
        <v>1</v>
      </c>
      <c r="J120" s="530">
        <v>1231041000</v>
      </c>
      <c r="K120" s="494" t="s">
        <v>1349</v>
      </c>
      <c r="L120" s="522">
        <v>240968</v>
      </c>
      <c r="M120" s="523">
        <v>22662</v>
      </c>
      <c r="N120" s="513">
        <v>840</v>
      </c>
      <c r="O120" s="558">
        <v>5.44</v>
      </c>
      <c r="P120" s="260">
        <v>96.23</v>
      </c>
      <c r="Q120" s="517">
        <v>2559</v>
      </c>
    </row>
    <row r="121" spans="1:17" ht="19.5" customHeight="1" x14ac:dyDescent="0.45">
      <c r="A121" s="506"/>
      <c r="B121" s="490"/>
      <c r="C121" s="524"/>
      <c r="D121" s="508" t="s">
        <v>1350</v>
      </c>
      <c r="E121" s="528" t="s">
        <v>1325</v>
      </c>
      <c r="F121" s="508" t="s">
        <v>1351</v>
      </c>
      <c r="G121" s="509"/>
      <c r="H121" s="522">
        <v>21821</v>
      </c>
      <c r="I121" s="520">
        <v>2</v>
      </c>
      <c r="J121" s="530">
        <v>1231041506.5799999</v>
      </c>
      <c r="K121" s="517" t="s">
        <v>351</v>
      </c>
      <c r="L121" s="490"/>
      <c r="M121" s="523">
        <v>242121</v>
      </c>
      <c r="N121" s="513">
        <v>1153</v>
      </c>
      <c r="O121" s="271">
        <v>0</v>
      </c>
      <c r="P121" s="271">
        <v>100</v>
      </c>
      <c r="Q121" s="517" t="s">
        <v>1352</v>
      </c>
    </row>
    <row r="122" spans="1:17" ht="19.5" customHeight="1" x14ac:dyDescent="0.45">
      <c r="A122" s="506"/>
      <c r="B122" s="490"/>
      <c r="C122" s="524"/>
      <c r="D122" s="494" t="s">
        <v>318</v>
      </c>
      <c r="E122" s="490"/>
      <c r="F122" s="508"/>
      <c r="G122" s="509"/>
      <c r="H122" s="506"/>
      <c r="I122" s="520">
        <v>3</v>
      </c>
      <c r="J122" s="530">
        <v>1413000000</v>
      </c>
      <c r="K122" s="570"/>
      <c r="L122" s="517"/>
      <c r="M122" s="523">
        <v>242152</v>
      </c>
      <c r="N122" s="513">
        <v>1184</v>
      </c>
      <c r="O122" s="514"/>
      <c r="P122" s="515"/>
      <c r="Q122" s="517"/>
    </row>
    <row r="123" spans="1:17" ht="19.5" customHeight="1" x14ac:dyDescent="0.45">
      <c r="A123" s="495"/>
      <c r="B123" s="498"/>
      <c r="C123" s="541"/>
      <c r="D123" s="503" t="s">
        <v>1353</v>
      </c>
      <c r="E123" s="467"/>
      <c r="F123" s="499"/>
      <c r="G123" s="500"/>
      <c r="H123" s="495"/>
      <c r="I123" s="571"/>
      <c r="J123" s="555"/>
      <c r="K123" s="572"/>
      <c r="L123" s="542" t="s">
        <v>290</v>
      </c>
      <c r="M123" s="504"/>
      <c r="N123" s="547"/>
      <c r="O123" s="573"/>
      <c r="P123" s="241"/>
      <c r="Q123" s="542"/>
    </row>
    <row r="124" spans="1:17" s="574" customFormat="1" ht="20.25" customHeight="1" x14ac:dyDescent="0.45">
      <c r="A124" s="506">
        <v>21</v>
      </c>
      <c r="B124" s="528"/>
      <c r="C124" s="494" t="s">
        <v>277</v>
      </c>
      <c r="D124" s="517" t="s">
        <v>1354</v>
      </c>
      <c r="E124" s="518" t="s">
        <v>1320</v>
      </c>
      <c r="F124" s="508" t="s">
        <v>1355</v>
      </c>
      <c r="G124" s="519">
        <v>5</v>
      </c>
      <c r="H124" s="506" t="s">
        <v>1356</v>
      </c>
      <c r="I124" s="520">
        <v>1</v>
      </c>
      <c r="J124" s="530">
        <v>1331420000</v>
      </c>
      <c r="K124" s="494" t="s">
        <v>1314</v>
      </c>
      <c r="L124" s="522">
        <v>240968</v>
      </c>
      <c r="M124" s="523">
        <v>241928</v>
      </c>
      <c r="N124" s="513">
        <v>960</v>
      </c>
      <c r="O124" s="558">
        <v>0</v>
      </c>
      <c r="P124" s="260">
        <v>97.6</v>
      </c>
      <c r="Q124" s="517">
        <v>2559</v>
      </c>
    </row>
    <row r="125" spans="1:17" ht="19.5" customHeight="1" x14ac:dyDescent="0.45">
      <c r="A125" s="506"/>
      <c r="B125" s="490"/>
      <c r="C125" s="524"/>
      <c r="D125" s="508" t="s">
        <v>1357</v>
      </c>
      <c r="E125" s="528" t="s">
        <v>1325</v>
      </c>
      <c r="F125" s="508" t="s">
        <v>1358</v>
      </c>
      <c r="G125" s="509"/>
      <c r="H125" s="522">
        <v>21821</v>
      </c>
      <c r="I125" s="520">
        <v>2</v>
      </c>
      <c r="J125" s="530">
        <v>1331424384.3199999</v>
      </c>
      <c r="K125" s="517" t="s">
        <v>287</v>
      </c>
      <c r="L125" s="490"/>
      <c r="M125" s="523">
        <v>242047</v>
      </c>
      <c r="N125" s="513">
        <v>1079</v>
      </c>
      <c r="O125" s="271">
        <v>5.6000000000000001E-2</v>
      </c>
      <c r="P125" s="271">
        <v>100</v>
      </c>
      <c r="Q125" s="517" t="s">
        <v>1359</v>
      </c>
    </row>
    <row r="126" spans="1:17" ht="19.5" customHeight="1" x14ac:dyDescent="0.45">
      <c r="A126" s="506"/>
      <c r="B126" s="490"/>
      <c r="C126" s="524"/>
      <c r="D126" s="567" t="s">
        <v>478</v>
      </c>
      <c r="E126" s="490"/>
      <c r="F126" s="508"/>
      <c r="G126" s="509"/>
      <c r="H126" s="506"/>
      <c r="I126" s="520">
        <v>3</v>
      </c>
      <c r="J126" s="530">
        <v>1474000000</v>
      </c>
      <c r="K126" s="494"/>
      <c r="L126" s="517"/>
      <c r="M126" s="523">
        <v>23122</v>
      </c>
      <c r="N126" s="513">
        <v>1301</v>
      </c>
      <c r="O126" s="251"/>
      <c r="P126" s="251"/>
      <c r="Q126" s="517"/>
    </row>
    <row r="127" spans="1:17" ht="19.5" customHeight="1" x14ac:dyDescent="0.45">
      <c r="A127" s="506"/>
      <c r="B127" s="490"/>
      <c r="C127" s="524"/>
      <c r="D127" s="517" t="s">
        <v>1360</v>
      </c>
      <c r="E127" s="471"/>
      <c r="F127" s="508"/>
      <c r="G127" s="509"/>
      <c r="H127" s="506"/>
      <c r="I127" s="520"/>
      <c r="J127" s="521"/>
      <c r="K127" s="494"/>
      <c r="L127" s="474"/>
      <c r="M127" s="523">
        <v>242323</v>
      </c>
      <c r="N127" s="513">
        <v>1356</v>
      </c>
      <c r="O127" s="251"/>
      <c r="P127" s="251"/>
      <c r="Q127" s="517"/>
    </row>
    <row r="128" spans="1:17" ht="19.5" customHeight="1" x14ac:dyDescent="0.45">
      <c r="A128" s="506"/>
      <c r="B128" s="490"/>
      <c r="C128" s="524"/>
      <c r="D128" s="517"/>
      <c r="E128" s="471"/>
      <c r="F128" s="508"/>
      <c r="G128" s="509"/>
      <c r="H128" s="506"/>
      <c r="I128" s="520"/>
      <c r="J128" s="521"/>
      <c r="K128" s="494"/>
      <c r="L128" s="517" t="s">
        <v>290</v>
      </c>
      <c r="M128" s="512"/>
      <c r="N128" s="513"/>
      <c r="O128" s="247"/>
      <c r="P128" s="251"/>
      <c r="Q128" s="517"/>
    </row>
    <row r="129" spans="1:17" ht="19.5" customHeight="1" x14ac:dyDescent="0.45">
      <c r="A129" s="506"/>
      <c r="B129" s="528"/>
      <c r="C129" s="494"/>
      <c r="D129" s="517"/>
      <c r="E129" s="518"/>
      <c r="F129" s="508"/>
      <c r="G129" s="519"/>
      <c r="H129" s="506"/>
      <c r="I129" s="520"/>
      <c r="J129" s="529"/>
      <c r="K129" s="474"/>
      <c r="L129" s="483"/>
      <c r="M129" s="512"/>
      <c r="N129" s="513"/>
      <c r="O129" s="559"/>
      <c r="P129" s="515"/>
      <c r="Q129" s="517"/>
    </row>
    <row r="130" spans="1:17" ht="19.5" customHeight="1" x14ac:dyDescent="0.45">
      <c r="A130" s="506">
        <v>22</v>
      </c>
      <c r="B130" s="528"/>
      <c r="C130" s="494" t="s">
        <v>277</v>
      </c>
      <c r="D130" s="517" t="s">
        <v>1361</v>
      </c>
      <c r="E130" s="518" t="s">
        <v>771</v>
      </c>
      <c r="F130" s="508" t="s">
        <v>1362</v>
      </c>
      <c r="G130" s="519">
        <v>3.8279999999999998</v>
      </c>
      <c r="H130" s="506" t="s">
        <v>1363</v>
      </c>
      <c r="I130" s="520">
        <v>1</v>
      </c>
      <c r="J130" s="530">
        <v>1590700000</v>
      </c>
      <c r="K130" s="494" t="s">
        <v>1364</v>
      </c>
      <c r="L130" s="523">
        <v>21822</v>
      </c>
      <c r="M130" s="568">
        <v>22782</v>
      </c>
      <c r="N130" s="513">
        <v>960</v>
      </c>
      <c r="O130" s="575">
        <v>1.337</v>
      </c>
      <c r="P130" s="259">
        <v>14.536</v>
      </c>
      <c r="Q130" s="517">
        <v>2559</v>
      </c>
    </row>
    <row r="131" spans="1:17" ht="19.5" customHeight="1" x14ac:dyDescent="0.45">
      <c r="A131" s="506"/>
      <c r="B131" s="490"/>
      <c r="C131" s="524"/>
      <c r="D131" s="549" t="s">
        <v>1365</v>
      </c>
      <c r="E131" s="528" t="s">
        <v>1227</v>
      </c>
      <c r="F131" s="508" t="s">
        <v>1366</v>
      </c>
      <c r="G131" s="509"/>
      <c r="H131" s="522">
        <v>21821</v>
      </c>
      <c r="I131" s="520">
        <v>2</v>
      </c>
      <c r="J131" s="530">
        <v>1590722182.9000001</v>
      </c>
      <c r="K131" s="576" t="s">
        <v>1367</v>
      </c>
      <c r="L131" s="490"/>
      <c r="M131" s="568">
        <v>22899</v>
      </c>
      <c r="N131" s="513">
        <v>1077</v>
      </c>
      <c r="O131" s="249">
        <v>0.307</v>
      </c>
      <c r="P131" s="249">
        <v>9.9909999999999997</v>
      </c>
      <c r="Q131" s="517" t="s">
        <v>1368</v>
      </c>
    </row>
    <row r="132" spans="1:17" ht="19.5" customHeight="1" x14ac:dyDescent="0.45">
      <c r="A132" s="506"/>
      <c r="B132" s="490"/>
      <c r="C132" s="524"/>
      <c r="D132" s="549" t="s">
        <v>1369</v>
      </c>
      <c r="E132" s="471"/>
      <c r="F132" s="508" t="s">
        <v>1370</v>
      </c>
      <c r="G132" s="509"/>
      <c r="H132" s="506"/>
      <c r="I132" s="520">
        <v>3</v>
      </c>
      <c r="J132" s="530">
        <v>1670000000</v>
      </c>
      <c r="K132" s="494" t="s">
        <v>1371</v>
      </c>
      <c r="L132" s="517" t="s">
        <v>290</v>
      </c>
      <c r="M132" s="568"/>
      <c r="N132" s="513"/>
      <c r="O132" s="514"/>
      <c r="P132" s="577"/>
      <c r="Q132" s="517" t="s">
        <v>1372</v>
      </c>
    </row>
    <row r="133" spans="1:17" ht="19.5" customHeight="1" x14ac:dyDescent="0.45">
      <c r="A133" s="506"/>
      <c r="B133" s="490"/>
      <c r="C133" s="524"/>
      <c r="D133" s="549" t="s">
        <v>222</v>
      </c>
      <c r="E133" s="471"/>
      <c r="F133" s="508" t="s">
        <v>1373</v>
      </c>
      <c r="G133" s="509"/>
      <c r="H133" s="506"/>
      <c r="I133" s="532"/>
      <c r="J133" s="521"/>
      <c r="K133" s="494"/>
      <c r="M133" s="512"/>
      <c r="N133" s="513"/>
      <c r="O133" s="514"/>
      <c r="P133" s="577"/>
      <c r="Q133" s="517"/>
    </row>
    <row r="134" spans="1:17" ht="19.5" customHeight="1" x14ac:dyDescent="0.45">
      <c r="A134" s="506"/>
      <c r="B134" s="490"/>
      <c r="C134" s="524"/>
      <c r="D134" s="494" t="s">
        <v>375</v>
      </c>
      <c r="E134" s="471"/>
      <c r="F134" s="508" t="s">
        <v>1374</v>
      </c>
      <c r="G134" s="509"/>
      <c r="H134" s="506"/>
      <c r="I134" s="532"/>
      <c r="J134" s="521"/>
      <c r="K134" s="494"/>
      <c r="L134" s="490"/>
      <c r="M134" s="512"/>
      <c r="N134" s="513"/>
      <c r="O134" s="514"/>
      <c r="P134" s="577"/>
      <c r="Q134" s="517"/>
    </row>
    <row r="135" spans="1:17" ht="19.5" customHeight="1" x14ac:dyDescent="0.45">
      <c r="A135" s="506"/>
      <c r="B135" s="490"/>
      <c r="C135" s="524"/>
      <c r="D135" s="567" t="s">
        <v>1375</v>
      </c>
      <c r="E135" s="490"/>
      <c r="F135" s="508"/>
      <c r="G135" s="509"/>
      <c r="H135" s="506"/>
      <c r="I135" s="532"/>
      <c r="J135" s="521"/>
      <c r="K135" s="494"/>
      <c r="L135" s="490"/>
      <c r="M135" s="512"/>
      <c r="N135" s="513"/>
      <c r="O135" s="514"/>
      <c r="P135" s="577"/>
      <c r="Q135" s="517"/>
    </row>
    <row r="136" spans="1:17" ht="19.5" customHeight="1" x14ac:dyDescent="0.45">
      <c r="A136" s="506"/>
      <c r="B136" s="490"/>
      <c r="C136" s="524"/>
      <c r="D136" s="567"/>
      <c r="E136" s="490"/>
      <c r="F136" s="508"/>
      <c r="G136" s="509"/>
      <c r="H136" s="506"/>
      <c r="I136" s="532"/>
      <c r="J136" s="521"/>
      <c r="K136" s="494"/>
      <c r="L136" s="483"/>
      <c r="M136" s="512"/>
      <c r="N136" s="513"/>
      <c r="O136" s="559"/>
      <c r="P136" s="577"/>
      <c r="Q136" s="517"/>
    </row>
    <row r="137" spans="1:17" ht="19.5" customHeight="1" x14ac:dyDescent="0.45">
      <c r="A137" s="506">
        <v>23</v>
      </c>
      <c r="B137" s="528"/>
      <c r="C137" s="494" t="s">
        <v>277</v>
      </c>
      <c r="D137" s="517" t="s">
        <v>1376</v>
      </c>
      <c r="E137" s="518" t="s">
        <v>771</v>
      </c>
      <c r="F137" s="508" t="s">
        <v>1377</v>
      </c>
      <c r="G137" s="519">
        <v>4.8559999999999999</v>
      </c>
      <c r="H137" s="506" t="s">
        <v>1378</v>
      </c>
      <c r="I137" s="520">
        <v>1</v>
      </c>
      <c r="J137" s="530">
        <v>1755528213</v>
      </c>
      <c r="K137" s="534" t="s">
        <v>1269</v>
      </c>
      <c r="L137" s="522">
        <v>240968</v>
      </c>
      <c r="M137" s="523">
        <v>241928</v>
      </c>
      <c r="N137" s="513">
        <v>960</v>
      </c>
      <c r="O137" s="575">
        <v>1.343</v>
      </c>
      <c r="P137" s="259">
        <v>23.576000000000001</v>
      </c>
      <c r="Q137" s="517">
        <v>2559</v>
      </c>
    </row>
    <row r="138" spans="1:17" ht="19.5" customHeight="1" x14ac:dyDescent="0.45">
      <c r="A138" s="506"/>
      <c r="B138" s="490"/>
      <c r="C138" s="524"/>
      <c r="D138" s="517" t="s">
        <v>1379</v>
      </c>
      <c r="E138" s="528" t="s">
        <v>1227</v>
      </c>
      <c r="F138" s="508" t="s">
        <v>1380</v>
      </c>
      <c r="G138" s="509"/>
      <c r="H138" s="522">
        <v>21821</v>
      </c>
      <c r="I138" s="520">
        <v>2</v>
      </c>
      <c r="J138" s="530">
        <v>1755668754.9400001</v>
      </c>
      <c r="K138" s="494" t="s">
        <v>1272</v>
      </c>
      <c r="L138" s="490"/>
      <c r="M138" s="523">
        <v>242045</v>
      </c>
      <c r="N138" s="513">
        <v>1077</v>
      </c>
      <c r="O138" s="249">
        <v>1.9710000000000001</v>
      </c>
      <c r="P138" s="249">
        <v>24.216999999999999</v>
      </c>
      <c r="Q138" s="517" t="s">
        <v>1381</v>
      </c>
    </row>
    <row r="139" spans="1:17" ht="19.5" customHeight="1" x14ac:dyDescent="0.45">
      <c r="A139" s="506"/>
      <c r="B139" s="490"/>
      <c r="C139" s="524"/>
      <c r="D139" s="517" t="s">
        <v>222</v>
      </c>
      <c r="E139" s="471"/>
      <c r="F139" s="508"/>
      <c r="G139" s="509"/>
      <c r="H139" s="506"/>
      <c r="I139" s="520">
        <v>3</v>
      </c>
      <c r="J139" s="530">
        <v>1845000000</v>
      </c>
      <c r="K139" s="494" t="s">
        <v>351</v>
      </c>
      <c r="M139" s="523">
        <v>242366</v>
      </c>
      <c r="N139" s="513">
        <v>1399</v>
      </c>
      <c r="O139" s="559"/>
      <c r="P139" s="577"/>
      <c r="Q139" s="517" t="s">
        <v>1382</v>
      </c>
    </row>
    <row r="140" spans="1:17" ht="19.5" customHeight="1" x14ac:dyDescent="0.45">
      <c r="A140" s="506"/>
      <c r="B140" s="490"/>
      <c r="C140" s="524"/>
      <c r="D140" s="494" t="s">
        <v>375</v>
      </c>
      <c r="E140" s="471"/>
      <c r="F140" s="508"/>
      <c r="G140" s="509"/>
      <c r="H140" s="506"/>
      <c r="I140" s="520"/>
      <c r="J140" s="521"/>
      <c r="K140" s="494"/>
      <c r="M140" s="523">
        <v>243175</v>
      </c>
      <c r="N140" s="513">
        <v>2207</v>
      </c>
      <c r="O140" s="514"/>
      <c r="P140" s="577"/>
    </row>
    <row r="141" spans="1:17" ht="19.5" customHeight="1" x14ac:dyDescent="0.45">
      <c r="A141" s="506"/>
      <c r="B141" s="490"/>
      <c r="C141" s="524"/>
      <c r="D141" s="517" t="s">
        <v>1375</v>
      </c>
      <c r="E141" s="471"/>
      <c r="F141" s="508"/>
      <c r="G141" s="509"/>
      <c r="H141" s="506"/>
      <c r="I141" s="506"/>
      <c r="J141" s="511"/>
      <c r="K141" s="494"/>
      <c r="L141" s="517" t="s">
        <v>290</v>
      </c>
      <c r="M141" s="512"/>
      <c r="N141" s="513"/>
      <c r="O141" s="514"/>
      <c r="P141" s="515"/>
      <c r="Q141" s="517"/>
    </row>
    <row r="142" spans="1:17" ht="19.5" customHeight="1" x14ac:dyDescent="0.45">
      <c r="A142" s="506"/>
      <c r="B142" s="490"/>
      <c r="C142" s="524"/>
      <c r="D142" s="517"/>
      <c r="E142" s="471"/>
      <c r="F142" s="508"/>
      <c r="G142" s="509"/>
      <c r="H142" s="506"/>
      <c r="I142" s="532"/>
      <c r="J142" s="533"/>
      <c r="K142" s="474"/>
      <c r="L142" s="490"/>
      <c r="M142" s="512"/>
      <c r="N142" s="513"/>
      <c r="O142" s="559"/>
      <c r="P142" s="515"/>
      <c r="Q142" s="517"/>
    </row>
    <row r="143" spans="1:17" ht="19.5" customHeight="1" x14ac:dyDescent="0.45">
      <c r="A143" s="506"/>
      <c r="B143" s="506"/>
      <c r="C143" s="506"/>
      <c r="D143" s="508"/>
      <c r="E143" s="506"/>
      <c r="F143" s="567"/>
      <c r="G143" s="578"/>
      <c r="H143" s="523"/>
      <c r="I143" s="579"/>
      <c r="J143" s="580"/>
      <c r="K143" s="494"/>
      <c r="L143" s="528"/>
      <c r="M143" s="494"/>
      <c r="N143" s="513"/>
      <c r="O143" s="279"/>
      <c r="P143" s="319"/>
      <c r="Q143" s="542"/>
    </row>
    <row r="144" spans="1:17" ht="18.95" customHeight="1" x14ac:dyDescent="0.45">
      <c r="A144" s="581"/>
      <c r="B144" s="582" t="s">
        <v>1383</v>
      </c>
      <c r="C144" s="583"/>
      <c r="D144" s="584"/>
      <c r="E144" s="583">
        <v>19</v>
      </c>
      <c r="F144" s="585" t="s">
        <v>15</v>
      </c>
      <c r="G144" s="586">
        <f>G137+G130+G106+G100+G94+G88+G82+G7+G70+G65+G58+G53+G47+G42+G36+G31+G24+G19+G7+G76</f>
        <v>84.084000000000003</v>
      </c>
      <c r="H144" s="587"/>
      <c r="I144" s="588">
        <v>1</v>
      </c>
      <c r="J144" s="589">
        <f>J7+J137+J130+J106+J100+J94+J88+J82+J76+J70+J65+J58+J53+J47+J42+J36+J31+J24+J19</f>
        <v>30417161591</v>
      </c>
      <c r="K144" s="590"/>
      <c r="L144" s="591"/>
      <c r="M144" s="592"/>
      <c r="N144" s="583"/>
      <c r="O144" s="350"/>
      <c r="P144" s="350"/>
      <c r="Q144" s="593"/>
    </row>
    <row r="145" spans="1:17" ht="18.95" customHeight="1" x14ac:dyDescent="0.45">
      <c r="A145" s="581"/>
      <c r="B145" s="582" t="s">
        <v>628</v>
      </c>
      <c r="C145" s="583"/>
      <c r="D145" s="584"/>
      <c r="E145" s="583">
        <v>1</v>
      </c>
      <c r="F145" s="585" t="s">
        <v>15</v>
      </c>
      <c r="G145" s="586">
        <f>G13</f>
        <v>4.9000000000000004</v>
      </c>
      <c r="H145" s="581"/>
      <c r="I145" s="594">
        <v>3</v>
      </c>
      <c r="J145" s="589">
        <f>J15</f>
        <v>1522870000</v>
      </c>
      <c r="K145" s="595"/>
      <c r="L145" s="583"/>
      <c r="M145" s="592"/>
      <c r="N145" s="583"/>
      <c r="O145" s="350"/>
      <c r="P145" s="350"/>
      <c r="Q145" s="593"/>
    </row>
    <row r="146" spans="1:17" ht="18.75" customHeight="1" x14ac:dyDescent="0.45">
      <c r="A146" s="581"/>
      <c r="B146" s="582" t="s">
        <v>629</v>
      </c>
      <c r="C146" s="583"/>
      <c r="D146" s="584"/>
      <c r="E146" s="596">
        <v>3</v>
      </c>
      <c r="F146" s="585" t="s">
        <v>15</v>
      </c>
      <c r="G146" s="597">
        <f>G120+G124+G113</f>
        <v>15</v>
      </c>
      <c r="H146" s="581"/>
      <c r="I146" s="588">
        <v>1</v>
      </c>
      <c r="J146" s="589">
        <f>J120+J124+J113</f>
        <v>3773905000</v>
      </c>
      <c r="K146" s="595"/>
      <c r="L146" s="583"/>
      <c r="M146" s="592"/>
      <c r="N146" s="583"/>
      <c r="O146" s="350"/>
      <c r="P146" s="350"/>
      <c r="Q146" s="593"/>
    </row>
    <row r="147" spans="1:17" ht="19.5" customHeight="1" x14ac:dyDescent="0.45">
      <c r="A147" s="474"/>
      <c r="B147" s="598" t="s">
        <v>1384</v>
      </c>
      <c r="C147" s="598"/>
      <c r="D147" s="598"/>
      <c r="E147" s="598"/>
      <c r="F147" s="598"/>
      <c r="G147" s="598"/>
      <c r="H147" s="598"/>
      <c r="I147" s="598"/>
      <c r="J147" s="598"/>
      <c r="K147" s="598"/>
      <c r="L147" s="598"/>
      <c r="M147" s="598"/>
      <c r="N147" s="598"/>
      <c r="O147" s="599"/>
      <c r="P147" s="599"/>
      <c r="Q147" s="600"/>
    </row>
    <row r="148" spans="1:17" ht="19.5" customHeight="1" x14ac:dyDescent="0.45">
      <c r="A148" s="474"/>
      <c r="B148" s="474" t="s">
        <v>1385</v>
      </c>
      <c r="C148" s="474"/>
      <c r="D148" s="474"/>
      <c r="E148" s="474"/>
      <c r="F148" s="474"/>
      <c r="G148" s="474"/>
      <c r="H148" s="474"/>
      <c r="I148" s="474"/>
      <c r="J148" s="474"/>
      <c r="K148" s="474"/>
      <c r="L148" s="474"/>
      <c r="M148" s="474"/>
      <c r="N148" s="474"/>
      <c r="O148" s="188"/>
      <c r="P148" s="188"/>
      <c r="Q148" s="553"/>
    </row>
    <row r="149" spans="1:17" ht="19.5" customHeight="1" x14ac:dyDescent="0.45">
      <c r="A149" s="474"/>
      <c r="B149" s="474"/>
      <c r="C149" s="474"/>
      <c r="D149" s="474"/>
      <c r="E149" s="474"/>
      <c r="F149" s="474"/>
      <c r="G149" s="474"/>
      <c r="H149" s="474"/>
      <c r="I149" s="474"/>
      <c r="J149" s="474"/>
      <c r="K149" s="474"/>
      <c r="L149" s="474"/>
      <c r="M149" s="474"/>
      <c r="N149" s="474"/>
      <c r="O149" s="188"/>
      <c r="P149" s="188"/>
      <c r="Q149" s="553"/>
    </row>
    <row r="150" spans="1:17" ht="19.5" customHeight="1" x14ac:dyDescent="0.45">
      <c r="A150" s="474"/>
      <c r="B150" s="474"/>
      <c r="C150" s="474"/>
      <c r="D150" s="474"/>
      <c r="E150" s="474"/>
      <c r="F150" s="474"/>
      <c r="G150" s="474"/>
      <c r="H150" s="474"/>
      <c r="I150" s="474"/>
      <c r="J150" s="474"/>
      <c r="K150" s="474"/>
      <c r="L150" s="474"/>
      <c r="M150" s="474"/>
      <c r="N150" s="474"/>
      <c r="O150" s="188"/>
      <c r="P150" s="188"/>
      <c r="Q150" s="553"/>
    </row>
    <row r="151" spans="1:17" ht="19.5" customHeight="1" x14ac:dyDescent="0.45">
      <c r="A151" s="474"/>
      <c r="B151" s="474"/>
      <c r="C151" s="474"/>
      <c r="D151" s="474"/>
      <c r="E151" s="474"/>
      <c r="F151" s="474"/>
      <c r="G151" s="474"/>
      <c r="H151" s="474"/>
      <c r="I151" s="474"/>
      <c r="J151" s="474"/>
      <c r="K151" s="474"/>
      <c r="L151" s="474"/>
      <c r="M151" s="474"/>
      <c r="N151" s="474"/>
      <c r="O151" s="188"/>
      <c r="P151" s="188"/>
      <c r="Q151" s="553"/>
    </row>
    <row r="152" spans="1:17" ht="19.5" customHeight="1" x14ac:dyDescent="0.45">
      <c r="A152" s="474"/>
      <c r="B152" s="474"/>
      <c r="C152" s="474"/>
      <c r="D152" s="474"/>
      <c r="E152" s="474"/>
      <c r="F152" s="474"/>
      <c r="G152" s="474"/>
      <c r="H152" s="474"/>
      <c r="I152" s="474"/>
      <c r="J152" s="474"/>
      <c r="K152" s="474"/>
      <c r="L152" s="474"/>
      <c r="M152" s="474"/>
      <c r="N152" s="474"/>
      <c r="O152" s="188"/>
      <c r="P152" s="188"/>
      <c r="Q152" s="553"/>
    </row>
    <row r="153" spans="1:17" ht="19.5" customHeight="1" x14ac:dyDescent="0.45">
      <c r="A153" s="474"/>
      <c r="B153" s="474"/>
      <c r="C153" s="474"/>
      <c r="D153" s="474"/>
      <c r="E153" s="474"/>
      <c r="F153" s="474"/>
      <c r="G153" s="474"/>
      <c r="H153" s="474"/>
      <c r="I153" s="474"/>
      <c r="J153" s="474"/>
      <c r="K153" s="474"/>
      <c r="L153" s="474"/>
      <c r="M153" s="474"/>
      <c r="N153" s="474"/>
      <c r="O153" s="188"/>
      <c r="P153" s="188"/>
      <c r="Q153" s="553"/>
    </row>
    <row r="154" spans="1:17" ht="19.5" customHeight="1" x14ac:dyDescent="0.45">
      <c r="A154" s="474"/>
      <c r="B154" s="474"/>
      <c r="C154" s="474"/>
      <c r="D154" s="474"/>
      <c r="E154" s="474"/>
      <c r="F154" s="474"/>
      <c r="G154" s="474"/>
      <c r="H154" s="474"/>
      <c r="I154" s="474"/>
      <c r="J154" s="474"/>
      <c r="K154" s="474"/>
      <c r="L154" s="474"/>
      <c r="M154" s="474"/>
      <c r="N154" s="474"/>
      <c r="O154" s="188"/>
      <c r="P154" s="188"/>
      <c r="Q154" s="553"/>
    </row>
    <row r="155" spans="1:17" ht="19.5" customHeight="1" x14ac:dyDescent="0.45">
      <c r="A155" s="474"/>
      <c r="B155" s="474"/>
      <c r="C155" s="474"/>
      <c r="D155" s="474"/>
      <c r="E155" s="474"/>
      <c r="F155" s="474"/>
      <c r="G155" s="474"/>
      <c r="H155" s="474"/>
      <c r="I155" s="474"/>
      <c r="J155" s="474"/>
      <c r="K155" s="474"/>
      <c r="L155" s="474"/>
      <c r="M155" s="474"/>
      <c r="N155" s="474"/>
      <c r="O155" s="188"/>
      <c r="P155" s="188"/>
      <c r="Q155" s="553"/>
    </row>
    <row r="156" spans="1:17" ht="19.5" customHeight="1" x14ac:dyDescent="0.45">
      <c r="A156" s="474"/>
      <c r="B156" s="474"/>
      <c r="C156" s="474"/>
      <c r="D156" s="474"/>
      <c r="E156" s="474"/>
      <c r="F156" s="474"/>
      <c r="G156" s="474"/>
      <c r="H156" s="474"/>
      <c r="I156" s="474"/>
      <c r="J156" s="474"/>
      <c r="K156" s="474"/>
      <c r="L156" s="474"/>
      <c r="M156" s="474"/>
      <c r="N156" s="474"/>
      <c r="O156" s="188"/>
      <c r="P156" s="188"/>
      <c r="Q156" s="553"/>
    </row>
    <row r="157" spans="1:17" ht="19.5" customHeight="1" x14ac:dyDescent="0.45">
      <c r="A157" s="474"/>
      <c r="B157" s="474"/>
      <c r="C157" s="474"/>
      <c r="D157" s="474"/>
      <c r="E157" s="474"/>
      <c r="F157" s="474"/>
      <c r="G157" s="474"/>
      <c r="H157" s="474"/>
      <c r="I157" s="474"/>
      <c r="J157" s="474"/>
      <c r="K157" s="474"/>
      <c r="L157" s="474"/>
      <c r="M157" s="474"/>
      <c r="N157" s="474"/>
      <c r="O157" s="188"/>
      <c r="P157" s="188"/>
      <c r="Q157" s="553"/>
    </row>
    <row r="158" spans="1:17" ht="19.5" customHeight="1" x14ac:dyDescent="0.45">
      <c r="A158" s="474"/>
      <c r="B158" s="474"/>
      <c r="C158" s="474"/>
      <c r="D158" s="474"/>
      <c r="E158" s="474"/>
      <c r="F158" s="474"/>
      <c r="G158" s="474"/>
      <c r="H158" s="474"/>
      <c r="I158" s="474"/>
      <c r="J158" s="474"/>
      <c r="K158" s="474"/>
      <c r="L158" s="474"/>
      <c r="M158" s="474"/>
      <c r="N158" s="474"/>
      <c r="O158" s="188"/>
      <c r="P158" s="188"/>
      <c r="Q158" s="553"/>
    </row>
    <row r="159" spans="1:17" ht="19.5" customHeight="1" x14ac:dyDescent="0.45">
      <c r="A159" s="474"/>
      <c r="B159" s="474"/>
      <c r="C159" s="474"/>
      <c r="D159" s="474"/>
      <c r="E159" s="474"/>
      <c r="F159" s="474"/>
      <c r="G159" s="474"/>
      <c r="H159" s="474"/>
      <c r="I159" s="474"/>
      <c r="J159" s="474"/>
      <c r="K159" s="474"/>
      <c r="L159" s="474"/>
      <c r="M159" s="474"/>
      <c r="N159" s="474"/>
      <c r="O159" s="188"/>
      <c r="P159" s="188"/>
      <c r="Q159" s="553"/>
    </row>
    <row r="160" spans="1:17" ht="19.5" customHeight="1" x14ac:dyDescent="0.45">
      <c r="A160" s="474"/>
      <c r="B160" s="474"/>
      <c r="C160" s="474"/>
      <c r="D160" s="474"/>
      <c r="E160" s="474"/>
      <c r="F160" s="474"/>
      <c r="G160" s="474"/>
      <c r="H160" s="474"/>
      <c r="I160" s="474"/>
      <c r="J160" s="474"/>
      <c r="K160" s="474"/>
      <c r="L160" s="474"/>
      <c r="M160" s="474"/>
      <c r="N160" s="474"/>
      <c r="O160" s="188"/>
      <c r="P160" s="188"/>
      <c r="Q160" s="553"/>
    </row>
    <row r="161" spans="1:17" ht="19.5" customHeight="1" x14ac:dyDescent="0.45">
      <c r="A161" s="474"/>
      <c r="B161" s="474"/>
      <c r="C161" s="474"/>
      <c r="D161" s="474"/>
      <c r="E161" s="474"/>
      <c r="F161" s="474"/>
      <c r="G161" s="474"/>
      <c r="H161" s="474"/>
      <c r="I161" s="474"/>
      <c r="J161" s="474"/>
      <c r="K161" s="474"/>
      <c r="L161" s="474"/>
      <c r="M161" s="474"/>
      <c r="N161" s="474"/>
      <c r="O161" s="188"/>
      <c r="P161" s="188"/>
      <c r="Q161" s="553"/>
    </row>
    <row r="162" spans="1:17" ht="19.5" customHeight="1" x14ac:dyDescent="0.45">
      <c r="A162" s="474"/>
      <c r="B162" s="474"/>
      <c r="C162" s="474"/>
      <c r="D162" s="474"/>
      <c r="E162" s="474"/>
      <c r="F162" s="474"/>
      <c r="G162" s="474"/>
      <c r="H162" s="474"/>
      <c r="I162" s="474"/>
      <c r="J162" s="474"/>
      <c r="K162" s="474"/>
      <c r="L162" s="474"/>
      <c r="M162" s="474"/>
      <c r="N162" s="474"/>
      <c r="O162" s="188"/>
      <c r="P162" s="188"/>
      <c r="Q162" s="553"/>
    </row>
    <row r="163" spans="1:17" ht="19.5" customHeight="1" x14ac:dyDescent="0.45">
      <c r="A163" s="474"/>
      <c r="B163" s="474"/>
      <c r="C163" s="474"/>
      <c r="D163" s="474"/>
      <c r="E163" s="474"/>
      <c r="F163" s="474"/>
      <c r="G163" s="474"/>
      <c r="H163" s="474"/>
      <c r="I163" s="474"/>
      <c r="J163" s="474"/>
      <c r="K163" s="474"/>
      <c r="L163" s="474"/>
      <c r="M163" s="474"/>
      <c r="N163" s="474"/>
      <c r="O163" s="188"/>
      <c r="P163" s="188"/>
      <c r="Q163" s="553"/>
    </row>
    <row r="164" spans="1:17" ht="19.5" customHeight="1" x14ac:dyDescent="0.45">
      <c r="A164" s="474"/>
      <c r="B164" s="474"/>
      <c r="C164" s="474"/>
      <c r="D164" s="474"/>
      <c r="E164" s="474"/>
      <c r="F164" s="474"/>
      <c r="G164" s="474"/>
      <c r="H164" s="474"/>
      <c r="I164" s="474"/>
      <c r="J164" s="474"/>
      <c r="K164" s="474"/>
      <c r="L164" s="474"/>
      <c r="M164" s="474"/>
      <c r="N164" s="474"/>
      <c r="O164" s="188"/>
      <c r="P164" s="188"/>
      <c r="Q164" s="553"/>
    </row>
    <row r="165" spans="1:17" ht="19.5" customHeight="1" x14ac:dyDescent="0.45">
      <c r="A165" s="474"/>
      <c r="B165" s="474"/>
      <c r="C165" s="474"/>
      <c r="D165" s="474"/>
      <c r="E165" s="474"/>
      <c r="F165" s="474"/>
      <c r="G165" s="474"/>
      <c r="H165" s="474"/>
      <c r="I165" s="474"/>
      <c r="J165" s="474"/>
      <c r="K165" s="474"/>
      <c r="L165" s="474"/>
      <c r="M165" s="474"/>
      <c r="N165" s="474"/>
      <c r="O165" s="188"/>
      <c r="P165" s="188"/>
      <c r="Q165" s="553"/>
    </row>
    <row r="166" spans="1:17" ht="19.5" customHeight="1" x14ac:dyDescent="0.45">
      <c r="A166" s="474"/>
      <c r="B166" s="474"/>
      <c r="C166" s="474"/>
      <c r="D166" s="474"/>
      <c r="E166" s="474"/>
      <c r="F166" s="474"/>
      <c r="G166" s="474"/>
      <c r="H166" s="474"/>
      <c r="I166" s="474"/>
      <c r="J166" s="474"/>
      <c r="K166" s="474"/>
      <c r="L166" s="474"/>
      <c r="M166" s="474"/>
      <c r="N166" s="474"/>
      <c r="O166" s="188"/>
      <c r="P166" s="188"/>
      <c r="Q166" s="553"/>
    </row>
    <row r="167" spans="1:17" ht="19.5" customHeight="1" x14ac:dyDescent="0.45">
      <c r="A167" s="474"/>
      <c r="B167" s="474"/>
      <c r="C167" s="474"/>
      <c r="D167" s="474"/>
      <c r="E167" s="474"/>
      <c r="F167" s="474"/>
      <c r="G167" s="474"/>
      <c r="H167" s="474"/>
      <c r="I167" s="474"/>
      <c r="J167" s="474"/>
      <c r="K167" s="474"/>
      <c r="L167" s="474"/>
      <c r="M167" s="474"/>
      <c r="N167" s="474"/>
      <c r="O167" s="188"/>
      <c r="P167" s="188"/>
      <c r="Q167" s="553"/>
    </row>
    <row r="168" spans="1:17" ht="19.5" customHeight="1" x14ac:dyDescent="0.45">
      <c r="A168" s="474"/>
      <c r="B168" s="474"/>
      <c r="C168" s="474"/>
      <c r="D168" s="474"/>
      <c r="E168" s="474"/>
      <c r="F168" s="474"/>
      <c r="G168" s="474"/>
      <c r="H168" s="474"/>
      <c r="I168" s="474"/>
      <c r="J168" s="474"/>
      <c r="K168" s="474"/>
      <c r="L168" s="474"/>
      <c r="M168" s="474"/>
      <c r="N168" s="474"/>
      <c r="O168" s="188"/>
      <c r="P168" s="188"/>
      <c r="Q168" s="553"/>
    </row>
    <row r="169" spans="1:17" ht="19.5" customHeight="1" x14ac:dyDescent="0.45">
      <c r="A169" s="474"/>
      <c r="B169" s="474"/>
      <c r="C169" s="474"/>
      <c r="D169" s="474"/>
      <c r="E169" s="474"/>
      <c r="F169" s="474"/>
      <c r="G169" s="474"/>
      <c r="H169" s="474"/>
      <c r="I169" s="474"/>
      <c r="J169" s="474"/>
      <c r="K169" s="474"/>
      <c r="L169" s="474"/>
      <c r="M169" s="474"/>
      <c r="N169" s="474"/>
      <c r="O169" s="188"/>
      <c r="P169" s="188"/>
      <c r="Q169" s="553"/>
    </row>
    <row r="170" spans="1:17" ht="19.5" customHeight="1" x14ac:dyDescent="0.45">
      <c r="A170" s="474"/>
      <c r="B170" s="474"/>
      <c r="C170" s="474"/>
      <c r="D170" s="474"/>
      <c r="E170" s="474"/>
      <c r="F170" s="474"/>
      <c r="G170" s="474"/>
      <c r="H170" s="474"/>
      <c r="I170" s="474"/>
      <c r="J170" s="474"/>
      <c r="K170" s="474"/>
      <c r="L170" s="474"/>
      <c r="M170" s="474"/>
      <c r="N170" s="474"/>
      <c r="O170" s="188"/>
      <c r="P170" s="188"/>
      <c r="Q170" s="553"/>
    </row>
    <row r="171" spans="1:17" ht="19.5" customHeight="1" x14ac:dyDescent="0.45">
      <c r="A171" s="474"/>
      <c r="B171" s="474"/>
      <c r="C171" s="474"/>
      <c r="D171" s="474"/>
      <c r="E171" s="474"/>
      <c r="F171" s="474"/>
      <c r="G171" s="474"/>
      <c r="H171" s="474"/>
      <c r="I171" s="474"/>
      <c r="J171" s="474"/>
      <c r="K171" s="474"/>
      <c r="L171" s="474"/>
      <c r="M171" s="474"/>
      <c r="N171" s="474"/>
      <c r="O171" s="188"/>
      <c r="P171" s="188"/>
      <c r="Q171" s="553"/>
    </row>
    <row r="172" spans="1:17" ht="19.5" customHeight="1" x14ac:dyDescent="0.45">
      <c r="A172" s="474"/>
      <c r="B172" s="474"/>
      <c r="C172" s="474"/>
      <c r="D172" s="474"/>
      <c r="E172" s="474"/>
      <c r="F172" s="474"/>
      <c r="G172" s="474"/>
      <c r="H172" s="474"/>
      <c r="I172" s="474"/>
      <c r="J172" s="474"/>
      <c r="K172" s="474"/>
      <c r="L172" s="474"/>
      <c r="M172" s="474"/>
      <c r="N172" s="474"/>
      <c r="O172" s="188"/>
      <c r="P172" s="188"/>
      <c r="Q172" s="553"/>
    </row>
    <row r="173" spans="1:17" ht="19.5" customHeight="1" x14ac:dyDescent="0.45">
      <c r="A173" s="474"/>
      <c r="B173" s="474"/>
      <c r="C173" s="474"/>
      <c r="D173" s="474"/>
      <c r="E173" s="474"/>
      <c r="F173" s="474"/>
      <c r="G173" s="474"/>
      <c r="H173" s="474"/>
      <c r="I173" s="474"/>
      <c r="J173" s="474"/>
      <c r="K173" s="474"/>
      <c r="L173" s="474"/>
      <c r="M173" s="474"/>
      <c r="N173" s="474"/>
      <c r="O173" s="188"/>
      <c r="P173" s="188"/>
      <c r="Q173" s="553"/>
    </row>
    <row r="174" spans="1:17" ht="19.5" customHeight="1" x14ac:dyDescent="0.45">
      <c r="A174" s="474"/>
      <c r="B174" s="474"/>
      <c r="C174" s="474"/>
      <c r="D174" s="474"/>
      <c r="E174" s="474"/>
      <c r="F174" s="474"/>
      <c r="G174" s="474"/>
      <c r="H174" s="474"/>
      <c r="I174" s="474"/>
      <c r="J174" s="474"/>
      <c r="K174" s="474"/>
      <c r="L174" s="474"/>
      <c r="M174" s="474"/>
      <c r="N174" s="474"/>
      <c r="O174" s="188"/>
      <c r="P174" s="188"/>
      <c r="Q174" s="553"/>
    </row>
    <row r="175" spans="1:17" ht="19.5" customHeight="1" x14ac:dyDescent="0.45">
      <c r="A175" s="474"/>
      <c r="B175" s="474"/>
      <c r="C175" s="474"/>
      <c r="D175" s="474"/>
      <c r="E175" s="474"/>
      <c r="F175" s="474"/>
      <c r="G175" s="474"/>
      <c r="H175" s="474"/>
      <c r="I175" s="474"/>
      <c r="J175" s="474"/>
      <c r="K175" s="474"/>
      <c r="L175" s="474"/>
      <c r="M175" s="474"/>
      <c r="N175" s="474"/>
      <c r="O175" s="188"/>
      <c r="P175" s="188"/>
      <c r="Q175" s="553"/>
    </row>
    <row r="176" spans="1:17" ht="19.5" customHeight="1" x14ac:dyDescent="0.45">
      <c r="A176" s="474"/>
      <c r="B176" s="474"/>
      <c r="C176" s="474"/>
      <c r="D176" s="474"/>
      <c r="E176" s="474"/>
      <c r="F176" s="474"/>
      <c r="G176" s="474"/>
      <c r="H176" s="474"/>
      <c r="I176" s="474"/>
      <c r="J176" s="474"/>
      <c r="K176" s="474"/>
      <c r="L176" s="474"/>
      <c r="M176" s="474"/>
      <c r="N176" s="474"/>
      <c r="O176" s="188"/>
      <c r="P176" s="188"/>
      <c r="Q176" s="553"/>
    </row>
    <row r="177" spans="1:17" ht="19.5" customHeight="1" x14ac:dyDescent="0.45">
      <c r="A177" s="474"/>
      <c r="B177" s="474"/>
      <c r="C177" s="474"/>
      <c r="D177" s="474"/>
      <c r="E177" s="474"/>
      <c r="F177" s="474"/>
      <c r="G177" s="474"/>
      <c r="H177" s="474"/>
      <c r="I177" s="474"/>
      <c r="J177" s="474"/>
      <c r="K177" s="474"/>
      <c r="L177" s="474"/>
      <c r="M177" s="474"/>
      <c r="N177" s="474"/>
      <c r="O177" s="188"/>
      <c r="P177" s="188"/>
      <c r="Q177" s="553"/>
    </row>
    <row r="178" spans="1:17" ht="19.5" customHeight="1" x14ac:dyDescent="0.45">
      <c r="A178" s="474"/>
      <c r="B178" s="474"/>
      <c r="C178" s="474"/>
      <c r="D178" s="474"/>
      <c r="E178" s="474"/>
      <c r="F178" s="474"/>
      <c r="G178" s="474"/>
      <c r="H178" s="474"/>
      <c r="I178" s="474"/>
      <c r="J178" s="474"/>
      <c r="K178" s="474"/>
      <c r="L178" s="474"/>
      <c r="M178" s="474"/>
      <c r="N178" s="474"/>
      <c r="O178" s="188"/>
      <c r="P178" s="188"/>
      <c r="Q178" s="553"/>
    </row>
    <row r="179" spans="1:17" ht="19.5" customHeight="1" x14ac:dyDescent="0.45">
      <c r="A179" s="474"/>
      <c r="B179" s="474"/>
      <c r="C179" s="474"/>
      <c r="D179" s="474"/>
      <c r="E179" s="474"/>
      <c r="F179" s="474"/>
      <c r="G179" s="474"/>
      <c r="H179" s="474"/>
      <c r="I179" s="474"/>
      <c r="J179" s="474"/>
      <c r="K179" s="474"/>
      <c r="L179" s="474"/>
      <c r="M179" s="474"/>
      <c r="N179" s="474"/>
      <c r="O179" s="188"/>
      <c r="P179" s="188"/>
      <c r="Q179" s="553"/>
    </row>
    <row r="180" spans="1:17" ht="19.5" customHeight="1" x14ac:dyDescent="0.45">
      <c r="A180" s="474"/>
      <c r="B180" s="474"/>
      <c r="C180" s="474"/>
      <c r="D180" s="474"/>
      <c r="E180" s="474"/>
      <c r="F180" s="474"/>
      <c r="G180" s="474"/>
      <c r="H180" s="474"/>
      <c r="I180" s="474"/>
      <c r="J180" s="474"/>
      <c r="K180" s="474"/>
      <c r="L180" s="474"/>
      <c r="M180" s="474"/>
      <c r="N180" s="474"/>
      <c r="O180" s="188"/>
      <c r="P180" s="188"/>
      <c r="Q180" s="553"/>
    </row>
    <row r="181" spans="1:17" ht="19.5" customHeight="1" x14ac:dyDescent="0.45">
      <c r="A181" s="474"/>
      <c r="B181" s="474"/>
      <c r="C181" s="474"/>
      <c r="D181" s="474"/>
      <c r="E181" s="474"/>
      <c r="F181" s="474"/>
      <c r="G181" s="474"/>
      <c r="H181" s="474"/>
      <c r="I181" s="474"/>
      <c r="J181" s="474"/>
      <c r="K181" s="474"/>
      <c r="L181" s="474"/>
      <c r="M181" s="474"/>
      <c r="N181" s="474"/>
      <c r="O181" s="188"/>
      <c r="P181" s="188"/>
      <c r="Q181" s="553"/>
    </row>
    <row r="182" spans="1:17" ht="19.5" customHeight="1" x14ac:dyDescent="0.45">
      <c r="A182" s="474"/>
      <c r="B182" s="474"/>
      <c r="C182" s="474"/>
      <c r="D182" s="474"/>
      <c r="E182" s="474"/>
      <c r="F182" s="474"/>
      <c r="G182" s="474"/>
      <c r="H182" s="474"/>
      <c r="I182" s="474"/>
      <c r="J182" s="474"/>
      <c r="K182" s="474"/>
      <c r="L182" s="474"/>
      <c r="M182" s="474"/>
      <c r="N182" s="474"/>
      <c r="O182" s="188"/>
      <c r="P182" s="188"/>
      <c r="Q182" s="553"/>
    </row>
    <row r="183" spans="1:17" ht="19.5" customHeight="1" x14ac:dyDescent="0.45">
      <c r="A183" s="474"/>
      <c r="B183" s="474"/>
      <c r="C183" s="474"/>
      <c r="D183" s="474"/>
      <c r="E183" s="474"/>
      <c r="F183" s="474"/>
      <c r="G183" s="474"/>
      <c r="H183" s="474"/>
      <c r="I183" s="474"/>
      <c r="J183" s="474"/>
      <c r="K183" s="474"/>
      <c r="L183" s="474"/>
      <c r="M183" s="474"/>
      <c r="N183" s="474"/>
      <c r="O183" s="188"/>
      <c r="P183" s="188"/>
      <c r="Q183" s="553"/>
    </row>
    <row r="184" spans="1:17" ht="19.5" customHeight="1" x14ac:dyDescent="0.45">
      <c r="A184" s="474"/>
      <c r="B184" s="474"/>
      <c r="C184" s="474"/>
      <c r="D184" s="474"/>
      <c r="E184" s="474"/>
      <c r="F184" s="474"/>
      <c r="G184" s="474"/>
      <c r="H184" s="474"/>
      <c r="I184" s="474"/>
      <c r="J184" s="474"/>
      <c r="K184" s="474"/>
      <c r="L184" s="474"/>
      <c r="M184" s="474"/>
      <c r="N184" s="474"/>
      <c r="O184" s="188"/>
      <c r="P184" s="188"/>
      <c r="Q184" s="553"/>
    </row>
    <row r="185" spans="1:17" ht="19.5" customHeight="1" x14ac:dyDescent="0.45">
      <c r="A185" s="474"/>
      <c r="B185" s="474"/>
      <c r="C185" s="474"/>
      <c r="D185" s="474"/>
      <c r="E185" s="474"/>
      <c r="F185" s="474"/>
      <c r="G185" s="474"/>
      <c r="H185" s="474"/>
      <c r="I185" s="474"/>
      <c r="J185" s="474"/>
      <c r="K185" s="474"/>
      <c r="L185" s="474"/>
      <c r="M185" s="474"/>
      <c r="N185" s="474"/>
      <c r="O185" s="188"/>
      <c r="P185" s="188"/>
      <c r="Q185" s="553"/>
    </row>
    <row r="186" spans="1:17" ht="19.5" customHeight="1" x14ac:dyDescent="0.45">
      <c r="A186" s="474"/>
      <c r="B186" s="474"/>
      <c r="C186" s="474"/>
      <c r="D186" s="474"/>
      <c r="E186" s="474"/>
      <c r="F186" s="474"/>
      <c r="G186" s="474"/>
      <c r="H186" s="474"/>
      <c r="I186" s="474"/>
      <c r="J186" s="474"/>
      <c r="K186" s="474"/>
      <c r="L186" s="474"/>
      <c r="M186" s="474"/>
      <c r="N186" s="474"/>
      <c r="O186" s="188"/>
      <c r="P186" s="188"/>
      <c r="Q186" s="553"/>
    </row>
    <row r="187" spans="1:17" ht="19.5" customHeight="1" x14ac:dyDescent="0.45">
      <c r="A187" s="474"/>
      <c r="B187" s="474"/>
      <c r="C187" s="474"/>
      <c r="D187" s="474"/>
      <c r="E187" s="474"/>
      <c r="F187" s="474"/>
      <c r="G187" s="474"/>
      <c r="H187" s="474"/>
      <c r="I187" s="474"/>
      <c r="J187" s="474"/>
      <c r="K187" s="474"/>
      <c r="L187" s="474"/>
      <c r="M187" s="474"/>
      <c r="N187" s="474"/>
      <c r="O187" s="188"/>
      <c r="P187" s="188"/>
      <c r="Q187" s="553"/>
    </row>
    <row r="188" spans="1:17" ht="19.5" customHeight="1" x14ac:dyDescent="0.45">
      <c r="A188" s="474"/>
      <c r="B188" s="474"/>
      <c r="C188" s="474"/>
      <c r="D188" s="474"/>
      <c r="E188" s="474"/>
      <c r="F188" s="474"/>
      <c r="G188" s="474"/>
      <c r="H188" s="474"/>
      <c r="I188" s="474"/>
      <c r="J188" s="474"/>
      <c r="K188" s="474"/>
      <c r="L188" s="474"/>
      <c r="M188" s="474"/>
      <c r="N188" s="474"/>
      <c r="O188" s="188"/>
      <c r="P188" s="188"/>
      <c r="Q188" s="553"/>
    </row>
    <row r="189" spans="1:17" ht="19.5" customHeight="1" x14ac:dyDescent="0.45">
      <c r="A189" s="474"/>
      <c r="B189" s="474"/>
      <c r="C189" s="474"/>
      <c r="D189" s="474"/>
      <c r="E189" s="474"/>
      <c r="F189" s="474"/>
      <c r="G189" s="474"/>
      <c r="H189" s="474"/>
      <c r="I189" s="474"/>
      <c r="J189" s="474"/>
      <c r="K189" s="474"/>
      <c r="L189" s="474"/>
      <c r="M189" s="474"/>
      <c r="N189" s="474"/>
      <c r="O189" s="188"/>
      <c r="P189" s="188"/>
      <c r="Q189" s="553"/>
    </row>
    <row r="190" spans="1:17" ht="19.5" customHeight="1" x14ac:dyDescent="0.45">
      <c r="A190" s="474"/>
      <c r="B190" s="474"/>
      <c r="C190" s="474"/>
      <c r="D190" s="474"/>
      <c r="E190" s="474"/>
      <c r="F190" s="474"/>
      <c r="G190" s="474"/>
      <c r="H190" s="474"/>
      <c r="I190" s="474"/>
      <c r="J190" s="474"/>
      <c r="K190" s="474"/>
      <c r="L190" s="474"/>
      <c r="M190" s="474"/>
      <c r="N190" s="474"/>
      <c r="O190" s="188"/>
      <c r="P190" s="188"/>
      <c r="Q190" s="553"/>
    </row>
    <row r="191" spans="1:17" ht="19.5" customHeight="1" x14ac:dyDescent="0.45">
      <c r="A191" s="474"/>
      <c r="B191" s="474"/>
      <c r="C191" s="474"/>
      <c r="D191" s="474"/>
      <c r="E191" s="474"/>
      <c r="F191" s="474"/>
      <c r="G191" s="474"/>
      <c r="H191" s="474"/>
      <c r="I191" s="474"/>
      <c r="J191" s="474"/>
      <c r="K191" s="474"/>
      <c r="L191" s="474"/>
      <c r="M191" s="474"/>
      <c r="N191" s="474"/>
      <c r="O191" s="188"/>
      <c r="P191" s="188"/>
      <c r="Q191" s="553"/>
    </row>
    <row r="192" spans="1:17" ht="19.5" customHeight="1" x14ac:dyDescent="0.45">
      <c r="A192" s="474"/>
      <c r="B192" s="474"/>
      <c r="C192" s="474"/>
      <c r="D192" s="474"/>
      <c r="E192" s="474"/>
      <c r="F192" s="474"/>
      <c r="G192" s="474"/>
      <c r="H192" s="474"/>
      <c r="I192" s="474"/>
      <c r="J192" s="474"/>
      <c r="K192" s="474"/>
      <c r="L192" s="474"/>
      <c r="M192" s="474"/>
      <c r="N192" s="474"/>
      <c r="O192" s="188"/>
      <c r="P192" s="188"/>
      <c r="Q192" s="553"/>
    </row>
    <row r="193" spans="1:17" ht="19.5" customHeight="1" x14ac:dyDescent="0.45">
      <c r="A193" s="474"/>
      <c r="B193" s="474"/>
      <c r="C193" s="474"/>
      <c r="D193" s="474"/>
      <c r="E193" s="474"/>
      <c r="F193" s="474"/>
      <c r="G193" s="474"/>
      <c r="H193" s="474"/>
      <c r="I193" s="474"/>
      <c r="J193" s="474"/>
      <c r="K193" s="474"/>
      <c r="L193" s="474"/>
      <c r="M193" s="474"/>
      <c r="N193" s="474"/>
      <c r="O193" s="188"/>
      <c r="P193" s="188"/>
      <c r="Q193" s="553"/>
    </row>
    <row r="194" spans="1:17" ht="19.5" customHeight="1" x14ac:dyDescent="0.45">
      <c r="A194" s="474"/>
      <c r="B194" s="474"/>
      <c r="C194" s="474"/>
      <c r="D194" s="474"/>
      <c r="E194" s="474"/>
      <c r="F194" s="474"/>
      <c r="G194" s="474"/>
      <c r="H194" s="474"/>
      <c r="I194" s="474"/>
      <c r="J194" s="474"/>
      <c r="K194" s="474"/>
      <c r="L194" s="474"/>
      <c r="M194" s="474"/>
      <c r="N194" s="474"/>
      <c r="O194" s="188"/>
      <c r="P194" s="188"/>
      <c r="Q194" s="553"/>
    </row>
    <row r="195" spans="1:17" ht="19.5" customHeight="1" x14ac:dyDescent="0.45">
      <c r="A195" s="474"/>
      <c r="B195" s="474"/>
      <c r="C195" s="474"/>
      <c r="D195" s="474"/>
      <c r="E195" s="474"/>
      <c r="F195" s="474"/>
      <c r="G195" s="474"/>
      <c r="H195" s="474"/>
      <c r="I195" s="474"/>
      <c r="J195" s="474"/>
      <c r="K195" s="474"/>
      <c r="L195" s="474"/>
      <c r="M195" s="474"/>
      <c r="N195" s="474"/>
      <c r="O195" s="188"/>
      <c r="P195" s="188"/>
      <c r="Q195" s="553"/>
    </row>
    <row r="196" spans="1:17" ht="19.5" customHeight="1" x14ac:dyDescent="0.45">
      <c r="A196" s="474"/>
      <c r="B196" s="474"/>
      <c r="C196" s="474"/>
      <c r="D196" s="474"/>
      <c r="E196" s="474"/>
      <c r="F196" s="474"/>
      <c r="G196" s="474"/>
      <c r="H196" s="474"/>
      <c r="I196" s="474"/>
      <c r="J196" s="474"/>
      <c r="K196" s="474"/>
      <c r="L196" s="474"/>
      <c r="M196" s="474"/>
      <c r="N196" s="474"/>
      <c r="O196" s="188"/>
      <c r="P196" s="188"/>
      <c r="Q196" s="553"/>
    </row>
    <row r="197" spans="1:17" ht="19.5" customHeight="1" x14ac:dyDescent="0.45">
      <c r="A197" s="474"/>
      <c r="B197" s="474"/>
      <c r="C197" s="474"/>
      <c r="D197" s="474"/>
      <c r="E197" s="474"/>
      <c r="F197" s="474"/>
      <c r="G197" s="474"/>
      <c r="H197" s="474"/>
      <c r="I197" s="474"/>
      <c r="J197" s="474"/>
      <c r="K197" s="474"/>
      <c r="L197" s="474"/>
      <c r="M197" s="474"/>
      <c r="N197" s="474"/>
      <c r="O197" s="188"/>
      <c r="P197" s="188"/>
      <c r="Q197" s="553"/>
    </row>
    <row r="198" spans="1:17" ht="19.5" customHeight="1" x14ac:dyDescent="0.45">
      <c r="A198" s="474"/>
      <c r="B198" s="474"/>
      <c r="C198" s="474"/>
      <c r="D198" s="474"/>
      <c r="E198" s="474"/>
      <c r="F198" s="474"/>
      <c r="G198" s="474"/>
      <c r="H198" s="474"/>
      <c r="I198" s="474"/>
      <c r="J198" s="474"/>
      <c r="K198" s="474"/>
      <c r="L198" s="474"/>
      <c r="M198" s="474"/>
      <c r="N198" s="474"/>
      <c r="O198" s="188"/>
      <c r="P198" s="188"/>
      <c r="Q198" s="553"/>
    </row>
    <row r="199" spans="1:17" ht="19.5" customHeight="1" x14ac:dyDescent="0.45">
      <c r="A199" s="474"/>
      <c r="B199" s="474"/>
      <c r="C199" s="474"/>
      <c r="D199" s="474"/>
      <c r="E199" s="474"/>
      <c r="F199" s="474"/>
      <c r="G199" s="474"/>
      <c r="H199" s="474"/>
      <c r="I199" s="474"/>
      <c r="J199" s="474"/>
      <c r="K199" s="474"/>
      <c r="L199" s="474"/>
      <c r="M199" s="474"/>
      <c r="N199" s="474"/>
      <c r="O199" s="188"/>
      <c r="P199" s="188"/>
      <c r="Q199" s="553"/>
    </row>
    <row r="200" spans="1:17" ht="19.5" customHeight="1" x14ac:dyDescent="0.45">
      <c r="A200" s="474"/>
      <c r="B200" s="474"/>
      <c r="C200" s="474"/>
      <c r="D200" s="474"/>
      <c r="E200" s="474"/>
      <c r="F200" s="474"/>
      <c r="G200" s="474"/>
      <c r="H200" s="474"/>
      <c r="I200" s="474"/>
      <c r="J200" s="474"/>
      <c r="K200" s="474"/>
      <c r="L200" s="474"/>
      <c r="M200" s="474"/>
      <c r="N200" s="474"/>
      <c r="O200" s="188"/>
      <c r="P200" s="188"/>
      <c r="Q200" s="553"/>
    </row>
    <row r="201" spans="1:17" ht="19.5" customHeight="1" x14ac:dyDescent="0.45">
      <c r="A201" s="474"/>
      <c r="B201" s="474"/>
      <c r="C201" s="474"/>
      <c r="D201" s="474"/>
      <c r="E201" s="474"/>
      <c r="F201" s="474"/>
      <c r="G201" s="474"/>
      <c r="H201" s="474"/>
      <c r="I201" s="474"/>
      <c r="J201" s="474"/>
      <c r="K201" s="474"/>
      <c r="L201" s="474"/>
      <c r="M201" s="474"/>
      <c r="N201" s="474"/>
      <c r="O201" s="188"/>
      <c r="P201" s="188"/>
      <c r="Q201" s="553"/>
    </row>
    <row r="202" spans="1:17" ht="19.5" customHeight="1" x14ac:dyDescent="0.45">
      <c r="A202" s="474"/>
      <c r="B202" s="474"/>
      <c r="C202" s="474"/>
      <c r="D202" s="474"/>
      <c r="E202" s="474"/>
      <c r="F202" s="474"/>
      <c r="G202" s="474"/>
      <c r="H202" s="474"/>
      <c r="I202" s="474"/>
      <c r="J202" s="474"/>
      <c r="K202" s="474"/>
      <c r="L202" s="474"/>
      <c r="M202" s="474"/>
      <c r="N202" s="474"/>
      <c r="O202" s="188"/>
      <c r="P202" s="188"/>
      <c r="Q202" s="553"/>
    </row>
    <row r="203" spans="1:17" ht="19.5" customHeight="1" x14ac:dyDescent="0.45">
      <c r="A203" s="474"/>
      <c r="B203" s="474"/>
      <c r="C203" s="474"/>
      <c r="D203" s="474"/>
      <c r="E203" s="474"/>
      <c r="F203" s="474"/>
      <c r="G203" s="474"/>
      <c r="H203" s="474"/>
      <c r="I203" s="474"/>
      <c r="J203" s="474"/>
      <c r="K203" s="474"/>
      <c r="L203" s="474"/>
      <c r="M203" s="474"/>
      <c r="N203" s="474"/>
      <c r="O203" s="188"/>
      <c r="P203" s="188"/>
      <c r="Q203" s="553"/>
    </row>
    <row r="204" spans="1:17" ht="19.5" customHeight="1" x14ac:dyDescent="0.45">
      <c r="A204" s="474"/>
      <c r="B204" s="474"/>
      <c r="C204" s="474"/>
      <c r="D204" s="474"/>
      <c r="E204" s="474"/>
      <c r="F204" s="474"/>
      <c r="G204" s="474"/>
      <c r="H204" s="474"/>
      <c r="I204" s="474"/>
      <c r="J204" s="474"/>
      <c r="K204" s="474"/>
      <c r="L204" s="474"/>
      <c r="M204" s="474"/>
      <c r="N204" s="474"/>
      <c r="O204" s="188"/>
      <c r="P204" s="188"/>
      <c r="Q204" s="553"/>
    </row>
    <row r="205" spans="1:17" ht="19.5" customHeight="1" x14ac:dyDescent="0.45">
      <c r="A205" s="474"/>
      <c r="B205" s="474"/>
      <c r="C205" s="474"/>
      <c r="D205" s="474"/>
      <c r="E205" s="474"/>
      <c r="F205" s="474"/>
      <c r="G205" s="474"/>
      <c r="H205" s="474"/>
      <c r="I205" s="474"/>
      <c r="J205" s="474"/>
      <c r="K205" s="474"/>
      <c r="L205" s="474"/>
      <c r="M205" s="474"/>
      <c r="N205" s="474"/>
      <c r="O205" s="188"/>
      <c r="P205" s="188"/>
      <c r="Q205" s="553"/>
    </row>
    <row r="206" spans="1:17" ht="19.5" customHeight="1" x14ac:dyDescent="0.45">
      <c r="A206" s="474"/>
      <c r="B206" s="474"/>
      <c r="C206" s="474"/>
      <c r="D206" s="474"/>
      <c r="E206" s="474"/>
      <c r="F206" s="474"/>
      <c r="G206" s="474"/>
      <c r="H206" s="474"/>
      <c r="I206" s="474"/>
      <c r="J206" s="474"/>
      <c r="K206" s="474"/>
      <c r="L206" s="474"/>
      <c r="M206" s="474"/>
      <c r="N206" s="474"/>
      <c r="O206" s="188"/>
      <c r="P206" s="188"/>
      <c r="Q206" s="553"/>
    </row>
    <row r="207" spans="1:17" ht="19.5" customHeight="1" x14ac:dyDescent="0.45">
      <c r="A207" s="474"/>
      <c r="B207" s="474"/>
      <c r="C207" s="474"/>
      <c r="D207" s="474"/>
      <c r="E207" s="474"/>
      <c r="F207" s="474"/>
      <c r="G207" s="474"/>
      <c r="H207" s="474"/>
      <c r="I207" s="474"/>
      <c r="J207" s="474"/>
      <c r="K207" s="474"/>
      <c r="L207" s="474"/>
      <c r="M207" s="474"/>
      <c r="N207" s="474"/>
      <c r="O207" s="188"/>
      <c r="P207" s="188"/>
      <c r="Q207" s="553"/>
    </row>
    <row r="208" spans="1:17" ht="19.5" customHeight="1" x14ac:dyDescent="0.45">
      <c r="A208" s="474"/>
      <c r="B208" s="474"/>
      <c r="C208" s="474"/>
      <c r="D208" s="474"/>
      <c r="E208" s="474"/>
      <c r="F208" s="474"/>
      <c r="G208" s="474"/>
      <c r="H208" s="474"/>
      <c r="I208" s="474"/>
      <c r="J208" s="474"/>
      <c r="K208" s="474"/>
      <c r="L208" s="474"/>
      <c r="M208" s="474"/>
      <c r="N208" s="474"/>
      <c r="O208" s="188"/>
      <c r="P208" s="188"/>
      <c r="Q208" s="553"/>
    </row>
    <row r="209" spans="1:17" ht="19.5" customHeight="1" x14ac:dyDescent="0.45">
      <c r="A209" s="474"/>
      <c r="B209" s="474"/>
      <c r="C209" s="474"/>
      <c r="D209" s="474"/>
      <c r="E209" s="474"/>
      <c r="F209" s="474"/>
      <c r="G209" s="474"/>
      <c r="H209" s="474"/>
      <c r="I209" s="474"/>
      <c r="J209" s="474"/>
      <c r="K209" s="474"/>
      <c r="L209" s="474"/>
      <c r="M209" s="474"/>
      <c r="N209" s="474"/>
      <c r="O209" s="188"/>
      <c r="P209" s="188"/>
      <c r="Q209" s="553"/>
    </row>
    <row r="210" spans="1:17" ht="19.5" customHeight="1" x14ac:dyDescent="0.45">
      <c r="A210" s="474"/>
      <c r="B210" s="474"/>
      <c r="C210" s="474"/>
      <c r="D210" s="474"/>
      <c r="E210" s="474"/>
      <c r="F210" s="474"/>
      <c r="G210" s="474"/>
      <c r="H210" s="474"/>
      <c r="I210" s="474"/>
      <c r="J210" s="474"/>
      <c r="K210" s="474"/>
      <c r="L210" s="474"/>
      <c r="M210" s="474"/>
      <c r="N210" s="474"/>
      <c r="O210" s="188"/>
      <c r="P210" s="188"/>
      <c r="Q210" s="553"/>
    </row>
    <row r="211" spans="1:17" ht="19.5" customHeight="1" x14ac:dyDescent="0.45">
      <c r="A211" s="474"/>
      <c r="B211" s="474"/>
      <c r="C211" s="474"/>
      <c r="D211" s="474"/>
      <c r="E211" s="474"/>
      <c r="F211" s="474"/>
      <c r="G211" s="474"/>
      <c r="H211" s="474"/>
      <c r="I211" s="474"/>
      <c r="J211" s="474"/>
      <c r="K211" s="474"/>
      <c r="L211" s="474"/>
      <c r="M211" s="474"/>
      <c r="N211" s="474"/>
      <c r="O211" s="188"/>
      <c r="P211" s="188"/>
      <c r="Q211" s="553"/>
    </row>
    <row r="212" spans="1:17" ht="19.5" customHeight="1" x14ac:dyDescent="0.45">
      <c r="A212" s="474"/>
      <c r="B212" s="474"/>
      <c r="C212" s="474"/>
      <c r="D212" s="474"/>
      <c r="E212" s="474"/>
      <c r="F212" s="474"/>
      <c r="G212" s="474"/>
      <c r="H212" s="474"/>
      <c r="I212" s="474"/>
      <c r="J212" s="474"/>
      <c r="K212" s="474"/>
      <c r="L212" s="474"/>
      <c r="M212" s="474"/>
      <c r="N212" s="474"/>
      <c r="O212" s="188"/>
      <c r="P212" s="188"/>
      <c r="Q212" s="553"/>
    </row>
    <row r="213" spans="1:17" ht="19.5" customHeight="1" x14ac:dyDescent="0.45">
      <c r="A213" s="474"/>
      <c r="B213" s="474"/>
      <c r="C213" s="474"/>
      <c r="D213" s="474"/>
      <c r="E213" s="474"/>
      <c r="F213" s="474"/>
      <c r="G213" s="474"/>
      <c r="H213" s="474"/>
      <c r="I213" s="474"/>
      <c r="J213" s="474"/>
      <c r="K213" s="474"/>
      <c r="L213" s="474"/>
      <c r="M213" s="474"/>
      <c r="N213" s="474"/>
      <c r="O213" s="188"/>
      <c r="P213" s="188"/>
      <c r="Q213" s="553"/>
    </row>
    <row r="214" spans="1:17" ht="19.5" customHeight="1" x14ac:dyDescent="0.45">
      <c r="A214" s="474"/>
      <c r="B214" s="474"/>
      <c r="C214" s="474"/>
      <c r="D214" s="474"/>
      <c r="E214" s="474"/>
      <c r="F214" s="474"/>
      <c r="G214" s="474"/>
      <c r="H214" s="474"/>
      <c r="I214" s="474"/>
      <c r="J214" s="474"/>
      <c r="K214" s="474"/>
      <c r="L214" s="474"/>
      <c r="M214" s="474"/>
      <c r="N214" s="474"/>
      <c r="O214" s="188"/>
      <c r="P214" s="188"/>
      <c r="Q214" s="553"/>
    </row>
    <row r="215" spans="1:17" ht="19.5" customHeight="1" x14ac:dyDescent="0.45">
      <c r="A215" s="474"/>
      <c r="B215" s="474"/>
      <c r="C215" s="474"/>
      <c r="D215" s="474"/>
      <c r="E215" s="474"/>
      <c r="F215" s="474"/>
      <c r="G215" s="474"/>
      <c r="H215" s="474"/>
      <c r="I215" s="474"/>
      <c r="J215" s="474"/>
      <c r="K215" s="474"/>
      <c r="L215" s="474"/>
      <c r="M215" s="474"/>
      <c r="N215" s="474"/>
      <c r="O215" s="188"/>
      <c r="P215" s="188"/>
      <c r="Q215" s="553"/>
    </row>
    <row r="216" spans="1:17" ht="19.5" customHeight="1" x14ac:dyDescent="0.45">
      <c r="A216" s="474"/>
      <c r="B216" s="474"/>
      <c r="C216" s="474"/>
      <c r="D216" s="474"/>
      <c r="E216" s="474"/>
      <c r="F216" s="474"/>
      <c r="G216" s="474"/>
      <c r="H216" s="474"/>
      <c r="I216" s="474"/>
      <c r="J216" s="474"/>
      <c r="K216" s="474"/>
      <c r="L216" s="474"/>
      <c r="M216" s="474"/>
      <c r="N216" s="474"/>
      <c r="O216" s="188"/>
      <c r="P216" s="188"/>
      <c r="Q216" s="553"/>
    </row>
    <row r="217" spans="1:17" ht="19.5" customHeight="1" x14ac:dyDescent="0.45">
      <c r="A217" s="474"/>
      <c r="B217" s="474"/>
      <c r="C217" s="474"/>
      <c r="D217" s="474"/>
      <c r="E217" s="474"/>
      <c r="F217" s="474"/>
      <c r="G217" s="474"/>
      <c r="H217" s="474"/>
      <c r="I217" s="474"/>
      <c r="J217" s="474"/>
      <c r="K217" s="474"/>
      <c r="L217" s="474"/>
      <c r="M217" s="474"/>
      <c r="N217" s="474"/>
      <c r="O217" s="188"/>
      <c r="P217" s="188"/>
      <c r="Q217" s="553"/>
    </row>
    <row r="218" spans="1:17" ht="19.5" customHeight="1" x14ac:dyDescent="0.45">
      <c r="A218" s="474"/>
      <c r="B218" s="474"/>
      <c r="C218" s="474"/>
      <c r="D218" s="474"/>
      <c r="E218" s="474"/>
      <c r="F218" s="474"/>
      <c r="G218" s="474"/>
      <c r="H218" s="474"/>
      <c r="I218" s="474"/>
      <c r="J218" s="474"/>
      <c r="K218" s="474"/>
      <c r="L218" s="474"/>
      <c r="M218" s="474"/>
      <c r="N218" s="474"/>
      <c r="O218" s="188"/>
      <c r="P218" s="188"/>
      <c r="Q218" s="553"/>
    </row>
    <row r="219" spans="1:17" ht="19.5" customHeight="1" x14ac:dyDescent="0.45">
      <c r="A219" s="474"/>
      <c r="B219" s="474"/>
      <c r="C219" s="474"/>
      <c r="D219" s="474"/>
      <c r="E219" s="474"/>
      <c r="F219" s="474"/>
      <c r="G219" s="474"/>
      <c r="H219" s="474"/>
      <c r="I219" s="474"/>
      <c r="J219" s="474"/>
      <c r="K219" s="474"/>
      <c r="L219" s="474"/>
      <c r="M219" s="474"/>
      <c r="N219" s="474"/>
      <c r="O219" s="188"/>
      <c r="P219" s="188"/>
      <c r="Q219" s="553"/>
    </row>
    <row r="220" spans="1:17" ht="19.5" customHeight="1" x14ac:dyDescent="0.45">
      <c r="A220" s="474"/>
      <c r="B220" s="474"/>
      <c r="C220" s="474"/>
      <c r="D220" s="474"/>
      <c r="E220" s="474"/>
      <c r="F220" s="474"/>
      <c r="G220" s="474"/>
      <c r="H220" s="474"/>
      <c r="I220" s="474"/>
      <c r="J220" s="474"/>
      <c r="K220" s="474"/>
      <c r="L220" s="474"/>
      <c r="M220" s="474"/>
      <c r="N220" s="474"/>
      <c r="O220" s="188"/>
      <c r="P220" s="188"/>
      <c r="Q220" s="553"/>
    </row>
    <row r="221" spans="1:17" ht="19.5" customHeight="1" x14ac:dyDescent="0.45">
      <c r="A221" s="474"/>
      <c r="B221" s="474"/>
      <c r="C221" s="474"/>
      <c r="D221" s="474"/>
      <c r="E221" s="474"/>
      <c r="F221" s="474"/>
      <c r="G221" s="474"/>
      <c r="H221" s="474"/>
      <c r="I221" s="474"/>
      <c r="J221" s="474"/>
      <c r="K221" s="474"/>
      <c r="L221" s="474"/>
      <c r="M221" s="474"/>
      <c r="N221" s="474"/>
      <c r="O221" s="188"/>
      <c r="P221" s="188"/>
      <c r="Q221" s="553"/>
    </row>
    <row r="222" spans="1:17" ht="19.5" customHeight="1" x14ac:dyDescent="0.45">
      <c r="A222" s="474"/>
      <c r="B222" s="474"/>
      <c r="C222" s="474"/>
      <c r="D222" s="474"/>
      <c r="E222" s="474"/>
      <c r="F222" s="474"/>
      <c r="G222" s="474"/>
      <c r="H222" s="474"/>
      <c r="I222" s="474"/>
      <c r="J222" s="474"/>
      <c r="K222" s="474"/>
      <c r="L222" s="474"/>
      <c r="M222" s="474"/>
      <c r="N222" s="474"/>
      <c r="O222" s="188"/>
      <c r="P222" s="188"/>
      <c r="Q222" s="553"/>
    </row>
    <row r="223" spans="1:17" ht="19.5" customHeight="1" x14ac:dyDescent="0.45">
      <c r="A223" s="474"/>
      <c r="B223" s="474"/>
      <c r="C223" s="474"/>
      <c r="D223" s="474"/>
      <c r="E223" s="474"/>
      <c r="F223" s="474"/>
      <c r="G223" s="474"/>
      <c r="H223" s="474"/>
      <c r="I223" s="474"/>
      <c r="J223" s="474"/>
      <c r="K223" s="474"/>
      <c r="L223" s="474"/>
      <c r="M223" s="474"/>
      <c r="N223" s="474"/>
      <c r="O223" s="188"/>
      <c r="P223" s="188"/>
      <c r="Q223" s="553"/>
    </row>
    <row r="224" spans="1:17" ht="19.5" customHeight="1" x14ac:dyDescent="0.45">
      <c r="A224" s="474"/>
      <c r="B224" s="474"/>
      <c r="C224" s="474"/>
      <c r="D224" s="474"/>
      <c r="E224" s="474"/>
      <c r="F224" s="474"/>
      <c r="G224" s="474"/>
      <c r="H224" s="474"/>
      <c r="I224" s="474"/>
      <c r="J224" s="474"/>
      <c r="K224" s="474"/>
      <c r="L224" s="474"/>
      <c r="M224" s="474"/>
      <c r="N224" s="474"/>
      <c r="O224" s="188"/>
      <c r="P224" s="188"/>
      <c r="Q224" s="553"/>
    </row>
    <row r="225" spans="1:17" ht="19.5" customHeight="1" x14ac:dyDescent="0.45">
      <c r="A225" s="474"/>
      <c r="B225" s="474"/>
      <c r="C225" s="474"/>
      <c r="D225" s="474"/>
      <c r="E225" s="474"/>
      <c r="F225" s="474"/>
      <c r="G225" s="474"/>
      <c r="H225" s="474"/>
      <c r="I225" s="474"/>
      <c r="J225" s="474"/>
      <c r="K225" s="474"/>
      <c r="L225" s="474"/>
      <c r="M225" s="474"/>
      <c r="N225" s="474"/>
      <c r="O225" s="188"/>
      <c r="P225" s="188"/>
      <c r="Q225" s="553"/>
    </row>
    <row r="226" spans="1:17" ht="19.5" customHeight="1" x14ac:dyDescent="0.45">
      <c r="A226" s="474"/>
      <c r="B226" s="474"/>
      <c r="C226" s="474"/>
      <c r="D226" s="474"/>
      <c r="E226" s="474"/>
      <c r="F226" s="474"/>
      <c r="G226" s="474"/>
      <c r="H226" s="474"/>
      <c r="I226" s="474"/>
      <c r="J226" s="474"/>
      <c r="K226" s="474"/>
      <c r="L226" s="474"/>
      <c r="M226" s="474"/>
      <c r="N226" s="474"/>
      <c r="O226" s="188"/>
      <c r="P226" s="188"/>
      <c r="Q226" s="553"/>
    </row>
    <row r="227" spans="1:17" ht="19.5" customHeight="1" x14ac:dyDescent="0.45">
      <c r="A227" s="474"/>
      <c r="B227" s="474"/>
      <c r="C227" s="474"/>
      <c r="D227" s="474"/>
      <c r="E227" s="474"/>
      <c r="F227" s="474"/>
      <c r="G227" s="474"/>
      <c r="H227" s="474"/>
      <c r="I227" s="474"/>
      <c r="J227" s="474"/>
      <c r="K227" s="474"/>
      <c r="L227" s="474"/>
      <c r="M227" s="474"/>
      <c r="N227" s="474"/>
      <c r="O227" s="188"/>
      <c r="P227" s="188"/>
      <c r="Q227" s="553"/>
    </row>
    <row r="228" spans="1:17" ht="19.5" customHeight="1" x14ac:dyDescent="0.45">
      <c r="A228" s="474"/>
      <c r="B228" s="474"/>
      <c r="C228" s="474"/>
      <c r="D228" s="474"/>
      <c r="E228" s="474"/>
      <c r="F228" s="474"/>
      <c r="G228" s="474"/>
      <c r="H228" s="474"/>
      <c r="I228" s="474"/>
      <c r="J228" s="474"/>
      <c r="K228" s="474"/>
      <c r="L228" s="474"/>
      <c r="M228" s="474"/>
      <c r="N228" s="474"/>
      <c r="O228" s="188"/>
      <c r="P228" s="188"/>
      <c r="Q228" s="553"/>
    </row>
    <row r="229" spans="1:17" ht="19.5" customHeight="1" x14ac:dyDescent="0.45">
      <c r="A229" s="474"/>
      <c r="B229" s="474"/>
      <c r="C229" s="474"/>
      <c r="D229" s="474"/>
      <c r="E229" s="474"/>
      <c r="F229" s="474"/>
      <c r="G229" s="474"/>
      <c r="H229" s="474"/>
      <c r="I229" s="474"/>
      <c r="J229" s="474"/>
      <c r="K229" s="474"/>
      <c r="L229" s="474"/>
      <c r="M229" s="474"/>
      <c r="N229" s="474"/>
      <c r="O229" s="188"/>
      <c r="P229" s="188"/>
      <c r="Q229" s="553"/>
    </row>
    <row r="230" spans="1:17" ht="19.5" customHeight="1" x14ac:dyDescent="0.45">
      <c r="A230" s="474"/>
      <c r="B230" s="474"/>
      <c r="C230" s="474"/>
      <c r="D230" s="474"/>
      <c r="E230" s="474"/>
      <c r="F230" s="474"/>
      <c r="G230" s="474"/>
      <c r="H230" s="474"/>
      <c r="I230" s="474"/>
      <c r="J230" s="474"/>
      <c r="K230" s="474"/>
      <c r="L230" s="474"/>
      <c r="M230" s="474"/>
      <c r="N230" s="474"/>
      <c r="O230" s="188"/>
      <c r="P230" s="188"/>
      <c r="Q230" s="553"/>
    </row>
    <row r="231" spans="1:17" ht="19.5" customHeight="1" x14ac:dyDescent="0.45">
      <c r="A231" s="474"/>
      <c r="B231" s="474"/>
      <c r="C231" s="474"/>
      <c r="D231" s="474"/>
      <c r="E231" s="474"/>
      <c r="F231" s="474"/>
      <c r="G231" s="474"/>
      <c r="H231" s="474"/>
      <c r="I231" s="474"/>
      <c r="J231" s="474"/>
      <c r="K231" s="474"/>
      <c r="L231" s="474"/>
      <c r="M231" s="474"/>
      <c r="N231" s="474"/>
      <c r="O231" s="188"/>
      <c r="P231" s="188"/>
      <c r="Q231" s="553"/>
    </row>
    <row r="232" spans="1:17" ht="19.5" customHeight="1" x14ac:dyDescent="0.45">
      <c r="A232" s="474"/>
      <c r="B232" s="474"/>
      <c r="C232" s="474"/>
      <c r="D232" s="474"/>
      <c r="E232" s="474"/>
      <c r="F232" s="474"/>
      <c r="G232" s="474"/>
      <c r="H232" s="474"/>
      <c r="I232" s="474"/>
      <c r="J232" s="474"/>
      <c r="K232" s="474"/>
      <c r="L232" s="474"/>
      <c r="M232" s="474"/>
      <c r="N232" s="474"/>
      <c r="O232" s="188"/>
      <c r="P232" s="188"/>
      <c r="Q232" s="553"/>
    </row>
    <row r="233" spans="1:17" ht="19.5" customHeight="1" x14ac:dyDescent="0.45">
      <c r="A233" s="474"/>
      <c r="B233" s="474"/>
      <c r="C233" s="474"/>
      <c r="D233" s="474"/>
      <c r="E233" s="474"/>
      <c r="F233" s="474"/>
      <c r="G233" s="474"/>
      <c r="H233" s="474"/>
      <c r="I233" s="474"/>
      <c r="J233" s="474"/>
      <c r="K233" s="474"/>
      <c r="L233" s="474"/>
      <c r="M233" s="474"/>
      <c r="N233" s="474"/>
      <c r="O233" s="188"/>
      <c r="P233" s="188"/>
      <c r="Q233" s="553"/>
    </row>
    <row r="234" spans="1:17" ht="19.5" customHeight="1" x14ac:dyDescent="0.45">
      <c r="A234" s="474"/>
      <c r="B234" s="474"/>
      <c r="C234" s="474"/>
      <c r="D234" s="474"/>
      <c r="E234" s="474"/>
      <c r="F234" s="474"/>
      <c r="G234" s="474"/>
      <c r="H234" s="474"/>
      <c r="I234" s="474"/>
      <c r="J234" s="474"/>
      <c r="K234" s="474"/>
      <c r="L234" s="474"/>
      <c r="M234" s="474"/>
      <c r="N234" s="474"/>
      <c r="O234" s="188"/>
      <c r="P234" s="188"/>
      <c r="Q234" s="553"/>
    </row>
    <row r="235" spans="1:17" ht="19.5" customHeight="1" x14ac:dyDescent="0.45">
      <c r="A235" s="474"/>
      <c r="B235" s="474"/>
      <c r="C235" s="474"/>
      <c r="D235" s="474"/>
      <c r="E235" s="474"/>
      <c r="F235" s="474"/>
      <c r="G235" s="474"/>
      <c r="H235" s="474"/>
      <c r="I235" s="474"/>
      <c r="J235" s="474"/>
      <c r="K235" s="474"/>
      <c r="L235" s="474"/>
      <c r="M235" s="474"/>
      <c r="N235" s="474"/>
      <c r="O235" s="188"/>
      <c r="P235" s="188"/>
      <c r="Q235" s="553"/>
    </row>
    <row r="236" spans="1:17" ht="19.5" customHeight="1" x14ac:dyDescent="0.45">
      <c r="A236" s="474"/>
      <c r="B236" s="474"/>
      <c r="C236" s="474"/>
      <c r="D236" s="474"/>
      <c r="E236" s="474"/>
      <c r="F236" s="474"/>
      <c r="G236" s="474"/>
      <c r="H236" s="474"/>
      <c r="I236" s="474"/>
      <c r="J236" s="474"/>
      <c r="K236" s="474"/>
      <c r="L236" s="474"/>
      <c r="M236" s="474"/>
      <c r="N236" s="474"/>
      <c r="O236" s="188"/>
      <c r="P236" s="188"/>
      <c r="Q236" s="553"/>
    </row>
    <row r="237" spans="1:17" ht="19.5" customHeight="1" x14ac:dyDescent="0.45">
      <c r="A237" s="474"/>
      <c r="B237" s="474"/>
      <c r="C237" s="474"/>
      <c r="D237" s="474"/>
      <c r="E237" s="474"/>
      <c r="F237" s="474"/>
      <c r="G237" s="474"/>
      <c r="H237" s="474"/>
      <c r="I237" s="474"/>
      <c r="J237" s="474"/>
      <c r="K237" s="474"/>
      <c r="L237" s="474"/>
      <c r="M237" s="474"/>
      <c r="N237" s="474"/>
      <c r="O237" s="188"/>
      <c r="P237" s="188"/>
      <c r="Q237" s="553"/>
    </row>
    <row r="238" spans="1:17" ht="19.5" customHeight="1" x14ac:dyDescent="0.45">
      <c r="A238" s="474"/>
      <c r="B238" s="474"/>
      <c r="C238" s="474"/>
      <c r="D238" s="474"/>
      <c r="E238" s="474"/>
      <c r="F238" s="474"/>
      <c r="G238" s="474"/>
      <c r="H238" s="474"/>
      <c r="I238" s="474"/>
      <c r="J238" s="474"/>
      <c r="K238" s="474"/>
      <c r="L238" s="474"/>
      <c r="M238" s="474"/>
      <c r="N238" s="474"/>
      <c r="O238" s="188"/>
      <c r="P238" s="188"/>
      <c r="Q238" s="553"/>
    </row>
    <row r="239" spans="1:17" ht="19.5" customHeight="1" x14ac:dyDescent="0.45">
      <c r="A239" s="474"/>
      <c r="B239" s="474"/>
      <c r="C239" s="474"/>
      <c r="D239" s="474"/>
      <c r="E239" s="474"/>
      <c r="F239" s="474"/>
      <c r="G239" s="474"/>
      <c r="H239" s="474"/>
      <c r="I239" s="474"/>
      <c r="J239" s="474"/>
      <c r="K239" s="474"/>
      <c r="L239" s="474"/>
      <c r="M239" s="474"/>
      <c r="N239" s="474"/>
      <c r="O239" s="188"/>
      <c r="P239" s="188"/>
      <c r="Q239" s="553"/>
    </row>
    <row r="240" spans="1:17" ht="19.5" customHeight="1" x14ac:dyDescent="0.45">
      <c r="A240" s="474"/>
      <c r="B240" s="474"/>
      <c r="C240" s="474"/>
      <c r="D240" s="474"/>
      <c r="E240" s="474"/>
      <c r="F240" s="474"/>
      <c r="G240" s="474"/>
      <c r="H240" s="474"/>
      <c r="I240" s="474"/>
      <c r="J240" s="474"/>
      <c r="K240" s="474"/>
      <c r="L240" s="474"/>
      <c r="M240" s="474"/>
      <c r="N240" s="474"/>
      <c r="O240" s="188"/>
      <c r="P240" s="188"/>
      <c r="Q240" s="553"/>
    </row>
    <row r="241" spans="1:17" ht="19.5" customHeight="1" x14ac:dyDescent="0.45">
      <c r="A241" s="474"/>
      <c r="B241" s="474"/>
      <c r="C241" s="474"/>
      <c r="D241" s="474"/>
      <c r="E241" s="474"/>
      <c r="F241" s="474"/>
      <c r="G241" s="474"/>
      <c r="H241" s="474"/>
      <c r="I241" s="474"/>
      <c r="J241" s="474"/>
      <c r="K241" s="474"/>
      <c r="L241" s="474"/>
      <c r="M241" s="474"/>
      <c r="N241" s="474"/>
      <c r="O241" s="188"/>
      <c r="P241" s="188"/>
      <c r="Q241" s="553"/>
    </row>
    <row r="242" spans="1:17" ht="19.5" customHeight="1" x14ac:dyDescent="0.45">
      <c r="A242" s="474"/>
      <c r="B242" s="474"/>
      <c r="C242" s="474"/>
      <c r="D242" s="474"/>
      <c r="E242" s="474"/>
      <c r="F242" s="474"/>
      <c r="G242" s="474"/>
      <c r="H242" s="474"/>
      <c r="I242" s="474"/>
      <c r="J242" s="474"/>
      <c r="K242" s="474"/>
      <c r="L242" s="474"/>
      <c r="M242" s="474"/>
      <c r="N242" s="474"/>
      <c r="O242" s="188"/>
      <c r="P242" s="188"/>
      <c r="Q242" s="553"/>
    </row>
    <row r="243" spans="1:17" ht="19.5" customHeight="1" x14ac:dyDescent="0.45">
      <c r="A243" s="474"/>
      <c r="B243" s="474"/>
      <c r="C243" s="474"/>
      <c r="D243" s="474"/>
      <c r="E243" s="474"/>
      <c r="F243" s="474"/>
      <c r="G243" s="474"/>
      <c r="H243" s="474"/>
      <c r="I243" s="474"/>
      <c r="J243" s="474"/>
      <c r="K243" s="474"/>
      <c r="L243" s="474"/>
      <c r="M243" s="474"/>
      <c r="N243" s="474"/>
      <c r="O243" s="188"/>
      <c r="P243" s="188"/>
      <c r="Q243" s="553"/>
    </row>
    <row r="244" spans="1:17" ht="19.5" customHeight="1" x14ac:dyDescent="0.45">
      <c r="A244" s="474"/>
      <c r="B244" s="474"/>
      <c r="C244" s="474"/>
      <c r="D244" s="474"/>
      <c r="E244" s="474"/>
      <c r="F244" s="474"/>
      <c r="G244" s="474"/>
      <c r="H244" s="474"/>
      <c r="I244" s="474"/>
      <c r="J244" s="474"/>
      <c r="K244" s="474"/>
      <c r="L244" s="474"/>
      <c r="M244" s="474"/>
      <c r="N244" s="474"/>
      <c r="O244" s="188"/>
      <c r="P244" s="188"/>
      <c r="Q244" s="553"/>
    </row>
    <row r="245" spans="1:17" ht="19.5" customHeight="1" x14ac:dyDescent="0.45">
      <c r="A245" s="474"/>
      <c r="B245" s="474"/>
      <c r="C245" s="474"/>
      <c r="D245" s="474"/>
      <c r="E245" s="474"/>
      <c r="F245" s="474"/>
      <c r="G245" s="474"/>
      <c r="H245" s="474"/>
      <c r="I245" s="474"/>
      <c r="J245" s="474"/>
      <c r="K245" s="474"/>
      <c r="L245" s="474"/>
      <c r="M245" s="474"/>
      <c r="N245" s="474"/>
      <c r="O245" s="188"/>
      <c r="P245" s="188"/>
      <c r="Q245" s="553"/>
    </row>
    <row r="246" spans="1:17" ht="19.5" customHeight="1" x14ac:dyDescent="0.45">
      <c r="A246" s="474"/>
      <c r="B246" s="474"/>
      <c r="C246" s="474"/>
      <c r="D246" s="474"/>
      <c r="E246" s="474"/>
      <c r="F246" s="474"/>
      <c r="G246" s="474"/>
      <c r="H246" s="474"/>
      <c r="I246" s="474"/>
      <c r="J246" s="474"/>
      <c r="K246" s="474"/>
      <c r="L246" s="474"/>
      <c r="M246" s="474"/>
      <c r="N246" s="474"/>
      <c r="O246" s="188"/>
      <c r="P246" s="188"/>
      <c r="Q246" s="553"/>
    </row>
    <row r="247" spans="1:17" ht="19.5" customHeight="1" x14ac:dyDescent="0.45">
      <c r="A247" s="474"/>
      <c r="B247" s="474"/>
      <c r="C247" s="474"/>
      <c r="D247" s="474"/>
      <c r="E247" s="474"/>
      <c r="F247" s="474"/>
      <c r="G247" s="474"/>
      <c r="H247" s="474"/>
      <c r="I247" s="474"/>
      <c r="J247" s="474"/>
      <c r="K247" s="474"/>
      <c r="L247" s="474"/>
      <c r="M247" s="474"/>
      <c r="N247" s="474"/>
      <c r="O247" s="188"/>
      <c r="P247" s="188"/>
      <c r="Q247" s="553"/>
    </row>
    <row r="248" spans="1:17" ht="19.5" customHeight="1" x14ac:dyDescent="0.45">
      <c r="A248" s="474"/>
      <c r="B248" s="474"/>
      <c r="C248" s="474"/>
      <c r="D248" s="474"/>
      <c r="E248" s="474"/>
      <c r="F248" s="474"/>
      <c r="G248" s="474"/>
      <c r="H248" s="474"/>
      <c r="I248" s="474"/>
      <c r="J248" s="474"/>
      <c r="K248" s="474"/>
      <c r="L248" s="474"/>
      <c r="M248" s="474"/>
      <c r="N248" s="474"/>
      <c r="O248" s="188"/>
      <c r="P248" s="188"/>
      <c r="Q248" s="553"/>
    </row>
    <row r="249" spans="1:17" ht="19.5" customHeight="1" x14ac:dyDescent="0.45">
      <c r="A249" s="474"/>
      <c r="B249" s="474"/>
      <c r="C249" s="474"/>
      <c r="D249" s="474"/>
      <c r="E249" s="474"/>
      <c r="F249" s="474"/>
      <c r="G249" s="474"/>
      <c r="H249" s="474"/>
      <c r="I249" s="474"/>
      <c r="J249" s="474"/>
      <c r="K249" s="474"/>
      <c r="L249" s="474"/>
      <c r="M249" s="474"/>
      <c r="N249" s="474"/>
      <c r="O249" s="188"/>
      <c r="P249" s="188"/>
      <c r="Q249" s="553"/>
    </row>
    <row r="250" spans="1:17" ht="19.5" customHeight="1" x14ac:dyDescent="0.45">
      <c r="A250" s="474"/>
      <c r="B250" s="474"/>
      <c r="C250" s="474"/>
      <c r="D250" s="474"/>
      <c r="E250" s="474"/>
      <c r="F250" s="474"/>
      <c r="G250" s="474"/>
      <c r="H250" s="474"/>
      <c r="I250" s="474"/>
      <c r="J250" s="474"/>
      <c r="K250" s="474"/>
      <c r="L250" s="474"/>
      <c r="M250" s="474"/>
      <c r="N250" s="474"/>
      <c r="O250" s="188"/>
      <c r="P250" s="188"/>
      <c r="Q250" s="553"/>
    </row>
    <row r="251" spans="1:17" ht="19.5" customHeight="1" x14ac:dyDescent="0.45">
      <c r="A251" s="474"/>
      <c r="B251" s="474"/>
      <c r="C251" s="474"/>
      <c r="D251" s="474"/>
      <c r="E251" s="474"/>
      <c r="F251" s="474"/>
      <c r="G251" s="474"/>
      <c r="H251" s="474"/>
      <c r="I251" s="474"/>
      <c r="J251" s="474"/>
      <c r="K251" s="474"/>
      <c r="L251" s="474"/>
      <c r="M251" s="474"/>
      <c r="N251" s="474"/>
      <c r="O251" s="188"/>
      <c r="P251" s="188"/>
      <c r="Q251" s="553"/>
    </row>
    <row r="252" spans="1:17" ht="19.5" customHeight="1" x14ac:dyDescent="0.45">
      <c r="A252" s="474"/>
      <c r="B252" s="474"/>
      <c r="C252" s="474"/>
      <c r="D252" s="474"/>
      <c r="E252" s="474"/>
      <c r="F252" s="474"/>
      <c r="G252" s="474"/>
      <c r="H252" s="474"/>
      <c r="I252" s="474"/>
      <c r="J252" s="474"/>
      <c r="K252" s="474"/>
      <c r="L252" s="474"/>
      <c r="M252" s="474"/>
      <c r="N252" s="474"/>
      <c r="O252" s="188"/>
      <c r="P252" s="188"/>
      <c r="Q252" s="553"/>
    </row>
    <row r="253" spans="1:17" ht="19.5" customHeight="1" x14ac:dyDescent="0.45">
      <c r="A253" s="474"/>
      <c r="B253" s="474"/>
      <c r="C253" s="474"/>
      <c r="D253" s="474"/>
      <c r="E253" s="474"/>
      <c r="F253" s="474"/>
      <c r="G253" s="474"/>
      <c r="H253" s="474"/>
      <c r="I253" s="474"/>
      <c r="J253" s="474"/>
      <c r="K253" s="474"/>
      <c r="L253" s="474"/>
      <c r="M253" s="474"/>
      <c r="N253" s="474"/>
      <c r="O253" s="188"/>
      <c r="P253" s="188"/>
      <c r="Q253" s="553"/>
    </row>
    <row r="254" spans="1:17" ht="19.5" customHeight="1" x14ac:dyDescent="0.45">
      <c r="A254" s="474"/>
      <c r="B254" s="474"/>
      <c r="C254" s="474"/>
      <c r="D254" s="474"/>
      <c r="E254" s="474"/>
      <c r="F254" s="474"/>
      <c r="G254" s="474"/>
      <c r="H254" s="474"/>
      <c r="I254" s="474"/>
      <c r="J254" s="474"/>
      <c r="K254" s="474"/>
      <c r="L254" s="474"/>
      <c r="M254" s="474"/>
      <c r="N254" s="474"/>
      <c r="O254" s="188"/>
      <c r="P254" s="188"/>
      <c r="Q254" s="553"/>
    </row>
    <row r="255" spans="1:17" ht="19.5" customHeight="1" x14ac:dyDescent="0.45">
      <c r="A255" s="474"/>
      <c r="B255" s="474"/>
      <c r="C255" s="474"/>
      <c r="D255" s="474"/>
      <c r="E255" s="474"/>
      <c r="F255" s="474"/>
      <c r="G255" s="474"/>
      <c r="H255" s="474"/>
      <c r="I255" s="474"/>
      <c r="J255" s="474"/>
      <c r="K255" s="474"/>
      <c r="L255" s="474"/>
      <c r="M255" s="474"/>
      <c r="N255" s="474"/>
      <c r="O255" s="188"/>
      <c r="P255" s="188"/>
      <c r="Q255" s="553"/>
    </row>
    <row r="256" spans="1:17" ht="19.5" customHeight="1" x14ac:dyDescent="0.45">
      <c r="A256" s="474"/>
      <c r="B256" s="474"/>
      <c r="C256" s="474"/>
      <c r="D256" s="474"/>
      <c r="E256" s="474"/>
      <c r="F256" s="474"/>
      <c r="G256" s="474"/>
      <c r="H256" s="474"/>
      <c r="I256" s="474"/>
      <c r="J256" s="474"/>
      <c r="K256" s="474"/>
      <c r="L256" s="474"/>
      <c r="M256" s="474"/>
      <c r="N256" s="474"/>
      <c r="O256" s="188"/>
      <c r="P256" s="188"/>
      <c r="Q256" s="553"/>
    </row>
    <row r="257" spans="1:17" ht="19.5" customHeight="1" x14ac:dyDescent="0.45">
      <c r="A257" s="474"/>
      <c r="B257" s="474"/>
      <c r="C257" s="474"/>
      <c r="D257" s="474"/>
      <c r="E257" s="474"/>
      <c r="F257" s="474"/>
      <c r="G257" s="474"/>
      <c r="H257" s="474"/>
      <c r="I257" s="474"/>
      <c r="J257" s="474"/>
      <c r="K257" s="474"/>
      <c r="L257" s="474"/>
      <c r="M257" s="474"/>
      <c r="N257" s="474"/>
      <c r="O257" s="188"/>
      <c r="P257" s="188"/>
      <c r="Q257" s="553"/>
    </row>
    <row r="258" spans="1:17" ht="19.5" customHeight="1" x14ac:dyDescent="0.45">
      <c r="A258" s="474"/>
      <c r="B258" s="474"/>
      <c r="C258" s="474"/>
      <c r="D258" s="474"/>
      <c r="E258" s="474"/>
      <c r="F258" s="474"/>
      <c r="G258" s="474"/>
      <c r="H258" s="474"/>
      <c r="I258" s="474"/>
      <c r="J258" s="474"/>
      <c r="K258" s="474"/>
      <c r="L258" s="474"/>
      <c r="M258" s="474"/>
      <c r="N258" s="474"/>
      <c r="O258" s="188"/>
      <c r="P258" s="188"/>
      <c r="Q258" s="553"/>
    </row>
    <row r="259" spans="1:17" ht="19.5" customHeight="1" x14ac:dyDescent="0.45">
      <c r="A259" s="474"/>
      <c r="B259" s="474"/>
      <c r="C259" s="474"/>
      <c r="D259" s="474"/>
      <c r="E259" s="474"/>
      <c r="F259" s="474"/>
      <c r="G259" s="474"/>
      <c r="H259" s="474"/>
      <c r="I259" s="474"/>
      <c r="J259" s="474"/>
      <c r="K259" s="474"/>
      <c r="L259" s="474"/>
      <c r="M259" s="474"/>
      <c r="N259" s="474"/>
      <c r="O259" s="188"/>
      <c r="P259" s="188"/>
      <c r="Q259" s="553"/>
    </row>
    <row r="260" spans="1:17" ht="19.5" customHeight="1" x14ac:dyDescent="0.45">
      <c r="A260" s="474"/>
      <c r="B260" s="474"/>
      <c r="C260" s="474"/>
      <c r="D260" s="474"/>
      <c r="E260" s="474"/>
      <c r="F260" s="474"/>
      <c r="G260" s="474"/>
      <c r="H260" s="474"/>
      <c r="I260" s="474"/>
      <c r="J260" s="474"/>
      <c r="K260" s="474"/>
      <c r="L260" s="474"/>
      <c r="M260" s="474"/>
      <c r="N260" s="474"/>
      <c r="O260" s="188"/>
      <c r="P260" s="188"/>
      <c r="Q260" s="553"/>
    </row>
    <row r="261" spans="1:17" ht="19.5" customHeight="1" x14ac:dyDescent="0.45">
      <c r="A261" s="474"/>
      <c r="B261" s="474"/>
      <c r="C261" s="474"/>
      <c r="D261" s="474"/>
      <c r="E261" s="474"/>
      <c r="F261" s="474"/>
      <c r="G261" s="474"/>
      <c r="H261" s="474"/>
      <c r="I261" s="474"/>
      <c r="J261" s="474"/>
      <c r="K261" s="474"/>
      <c r="L261" s="474"/>
      <c r="M261" s="474"/>
      <c r="N261" s="474"/>
      <c r="O261" s="188"/>
      <c r="P261" s="188"/>
      <c r="Q261" s="553"/>
    </row>
    <row r="262" spans="1:17" ht="19.5" customHeight="1" x14ac:dyDescent="0.45">
      <c r="A262" s="474"/>
      <c r="B262" s="474"/>
      <c r="C262" s="474"/>
      <c r="D262" s="474"/>
      <c r="E262" s="474"/>
      <c r="F262" s="474"/>
      <c r="G262" s="474"/>
      <c r="H262" s="474"/>
      <c r="I262" s="474"/>
      <c r="J262" s="474"/>
      <c r="K262" s="474"/>
      <c r="L262" s="474"/>
      <c r="M262" s="474"/>
      <c r="N262" s="474"/>
      <c r="O262" s="188"/>
      <c r="P262" s="188"/>
      <c r="Q262" s="553"/>
    </row>
    <row r="263" spans="1:17" ht="19.5" customHeight="1" x14ac:dyDescent="0.45">
      <c r="A263" s="474"/>
      <c r="B263" s="474"/>
      <c r="C263" s="474"/>
      <c r="D263" s="474"/>
      <c r="E263" s="474"/>
      <c r="F263" s="474"/>
      <c r="G263" s="474"/>
      <c r="H263" s="474"/>
      <c r="I263" s="474"/>
      <c r="J263" s="474"/>
      <c r="K263" s="474"/>
      <c r="L263" s="474"/>
      <c r="M263" s="474"/>
      <c r="N263" s="474"/>
      <c r="O263" s="188"/>
      <c r="P263" s="188"/>
      <c r="Q263" s="553"/>
    </row>
    <row r="264" spans="1:17" ht="19.5" customHeight="1" x14ac:dyDescent="0.45">
      <c r="A264" s="474"/>
      <c r="B264" s="474"/>
      <c r="C264" s="474"/>
      <c r="D264" s="474"/>
      <c r="E264" s="474"/>
      <c r="F264" s="474"/>
      <c r="G264" s="474"/>
      <c r="H264" s="474"/>
      <c r="I264" s="474"/>
      <c r="J264" s="474"/>
      <c r="K264" s="474"/>
      <c r="L264" s="474"/>
      <c r="M264" s="474"/>
      <c r="N264" s="474"/>
      <c r="O264" s="188"/>
      <c r="P264" s="188"/>
      <c r="Q264" s="553"/>
    </row>
    <row r="265" spans="1:17" ht="19.5" customHeight="1" x14ac:dyDescent="0.45">
      <c r="A265" s="474"/>
      <c r="B265" s="474"/>
      <c r="C265" s="474"/>
      <c r="D265" s="474"/>
      <c r="E265" s="474"/>
      <c r="F265" s="474"/>
      <c r="G265" s="474"/>
      <c r="H265" s="474"/>
      <c r="I265" s="474"/>
      <c r="J265" s="474"/>
      <c r="K265" s="474"/>
      <c r="L265" s="474"/>
      <c r="M265" s="474"/>
      <c r="N265" s="474"/>
      <c r="O265" s="188"/>
      <c r="P265" s="188"/>
      <c r="Q265" s="553"/>
    </row>
    <row r="266" spans="1:17" ht="19.5" customHeight="1" x14ac:dyDescent="0.45">
      <c r="A266" s="474"/>
      <c r="B266" s="474"/>
      <c r="C266" s="474"/>
      <c r="D266" s="474"/>
      <c r="E266" s="474"/>
      <c r="F266" s="474"/>
      <c r="G266" s="474"/>
      <c r="H266" s="474"/>
      <c r="I266" s="474"/>
      <c r="J266" s="474"/>
      <c r="K266" s="474"/>
      <c r="L266" s="474"/>
      <c r="M266" s="474"/>
      <c r="N266" s="474"/>
      <c r="O266" s="188"/>
      <c r="P266" s="188"/>
      <c r="Q266" s="553"/>
    </row>
    <row r="267" spans="1:17" ht="19.5" customHeight="1" x14ac:dyDescent="0.45">
      <c r="A267" s="474"/>
      <c r="B267" s="474"/>
      <c r="C267" s="474"/>
      <c r="D267" s="474"/>
      <c r="E267" s="474"/>
      <c r="F267" s="474"/>
      <c r="G267" s="474"/>
      <c r="H267" s="474"/>
      <c r="I267" s="474"/>
      <c r="J267" s="474"/>
      <c r="K267" s="474"/>
      <c r="L267" s="474"/>
      <c r="M267" s="474"/>
      <c r="N267" s="474"/>
      <c r="O267" s="188"/>
      <c r="P267" s="188"/>
      <c r="Q267" s="553"/>
    </row>
    <row r="268" spans="1:17" ht="19.5" customHeight="1" x14ac:dyDescent="0.45">
      <c r="A268" s="474"/>
      <c r="B268" s="474"/>
      <c r="C268" s="474"/>
      <c r="D268" s="474"/>
      <c r="E268" s="474"/>
      <c r="F268" s="474"/>
      <c r="G268" s="474"/>
      <c r="H268" s="474"/>
      <c r="I268" s="474"/>
      <c r="J268" s="474"/>
      <c r="K268" s="474"/>
      <c r="L268" s="474"/>
      <c r="M268" s="474"/>
      <c r="N268" s="474"/>
      <c r="O268" s="188"/>
      <c r="P268" s="188"/>
      <c r="Q268" s="553"/>
    </row>
    <row r="269" spans="1:17" ht="19.5" customHeight="1" x14ac:dyDescent="0.45">
      <c r="A269" s="474"/>
      <c r="B269" s="474"/>
      <c r="C269" s="474"/>
      <c r="D269" s="474"/>
      <c r="E269" s="474"/>
      <c r="F269" s="474"/>
      <c r="G269" s="474"/>
      <c r="H269" s="474"/>
      <c r="I269" s="474"/>
      <c r="J269" s="474"/>
      <c r="K269" s="474"/>
      <c r="L269" s="474"/>
      <c r="M269" s="474"/>
      <c r="N269" s="474"/>
      <c r="O269" s="188"/>
      <c r="P269" s="188"/>
      <c r="Q269" s="553"/>
    </row>
    <row r="270" spans="1:17" ht="19.5" customHeight="1" x14ac:dyDescent="0.45">
      <c r="A270" s="474"/>
      <c r="B270" s="474"/>
      <c r="C270" s="474"/>
      <c r="D270" s="474"/>
      <c r="E270" s="474"/>
      <c r="F270" s="474"/>
      <c r="G270" s="474"/>
      <c r="H270" s="474"/>
      <c r="I270" s="474"/>
      <c r="J270" s="474"/>
      <c r="K270" s="474"/>
      <c r="L270" s="474"/>
      <c r="M270" s="474"/>
      <c r="N270" s="474"/>
      <c r="O270" s="188"/>
      <c r="P270" s="188"/>
      <c r="Q270" s="553"/>
    </row>
    <row r="271" spans="1:17" ht="19.5" customHeight="1" x14ac:dyDescent="0.45">
      <c r="A271" s="474"/>
      <c r="B271" s="474"/>
      <c r="C271" s="474"/>
      <c r="D271" s="474"/>
      <c r="E271" s="474"/>
      <c r="F271" s="474"/>
      <c r="G271" s="474"/>
      <c r="H271" s="474"/>
      <c r="I271" s="474"/>
      <c r="J271" s="474"/>
      <c r="K271" s="474"/>
      <c r="L271" s="474"/>
      <c r="M271" s="474"/>
      <c r="N271" s="474"/>
      <c r="O271" s="188"/>
      <c r="P271" s="188"/>
      <c r="Q271" s="553"/>
    </row>
    <row r="272" spans="1:17" ht="19.5" customHeight="1" x14ac:dyDescent="0.45">
      <c r="A272" s="474"/>
      <c r="B272" s="474"/>
      <c r="C272" s="474"/>
      <c r="D272" s="474"/>
      <c r="E272" s="474"/>
      <c r="F272" s="474"/>
      <c r="G272" s="474"/>
      <c r="H272" s="474"/>
      <c r="I272" s="474"/>
      <c r="J272" s="474"/>
      <c r="K272" s="474"/>
      <c r="L272" s="474"/>
      <c r="M272" s="474"/>
      <c r="N272" s="474"/>
      <c r="O272" s="188"/>
      <c r="P272" s="188"/>
      <c r="Q272" s="553"/>
    </row>
    <row r="273" spans="1:17" ht="19.5" customHeight="1" x14ac:dyDescent="0.45">
      <c r="A273" s="474"/>
      <c r="B273" s="474"/>
      <c r="C273" s="474"/>
      <c r="D273" s="474"/>
      <c r="E273" s="474"/>
      <c r="F273" s="474"/>
      <c r="G273" s="474"/>
      <c r="H273" s="474"/>
      <c r="I273" s="474"/>
      <c r="J273" s="474"/>
      <c r="K273" s="474"/>
      <c r="L273" s="474"/>
      <c r="M273" s="474"/>
      <c r="N273" s="474"/>
      <c r="O273" s="188"/>
      <c r="P273" s="188"/>
      <c r="Q273" s="553"/>
    </row>
    <row r="274" spans="1:17" ht="19.5" customHeight="1" x14ac:dyDescent="0.45">
      <c r="A274" s="474"/>
      <c r="B274" s="474"/>
      <c r="C274" s="474"/>
      <c r="D274" s="474"/>
      <c r="E274" s="474"/>
      <c r="F274" s="474"/>
      <c r="G274" s="474"/>
      <c r="H274" s="474"/>
      <c r="I274" s="474"/>
      <c r="J274" s="474"/>
      <c r="K274" s="474"/>
      <c r="L274" s="474"/>
      <c r="M274" s="474"/>
      <c r="N274" s="474"/>
      <c r="O274" s="188"/>
      <c r="P274" s="188"/>
      <c r="Q274" s="553"/>
    </row>
    <row r="275" spans="1:17" ht="19.5" customHeight="1" x14ac:dyDescent="0.45">
      <c r="A275" s="474"/>
      <c r="B275" s="474"/>
      <c r="C275" s="474"/>
      <c r="D275" s="474"/>
      <c r="E275" s="474"/>
      <c r="F275" s="474"/>
      <c r="G275" s="474"/>
      <c r="H275" s="474"/>
      <c r="I275" s="474"/>
      <c r="J275" s="474"/>
      <c r="K275" s="474"/>
      <c r="L275" s="474"/>
      <c r="M275" s="474"/>
      <c r="N275" s="474"/>
      <c r="O275" s="188"/>
      <c r="P275" s="188"/>
      <c r="Q275" s="553"/>
    </row>
    <row r="276" spans="1:17" ht="19.5" customHeight="1" x14ac:dyDescent="0.45">
      <c r="A276" s="474"/>
      <c r="B276" s="474"/>
      <c r="C276" s="474"/>
      <c r="D276" s="474"/>
      <c r="E276" s="474"/>
      <c r="F276" s="474"/>
      <c r="G276" s="474"/>
      <c r="H276" s="474"/>
      <c r="I276" s="474"/>
      <c r="J276" s="474"/>
      <c r="K276" s="474"/>
      <c r="L276" s="474"/>
      <c r="M276" s="474"/>
      <c r="N276" s="474"/>
      <c r="O276" s="188"/>
      <c r="P276" s="188"/>
      <c r="Q276" s="553"/>
    </row>
    <row r="277" spans="1:17" ht="19.5" customHeight="1" x14ac:dyDescent="0.45">
      <c r="A277" s="474"/>
      <c r="B277" s="474"/>
      <c r="C277" s="474"/>
      <c r="D277" s="474"/>
      <c r="E277" s="474"/>
      <c r="F277" s="474"/>
      <c r="G277" s="474"/>
      <c r="H277" s="474"/>
      <c r="I277" s="474"/>
      <c r="J277" s="474"/>
      <c r="K277" s="474"/>
      <c r="L277" s="474"/>
      <c r="M277" s="474"/>
      <c r="N277" s="474"/>
      <c r="O277" s="188"/>
      <c r="P277" s="188"/>
      <c r="Q277" s="553"/>
    </row>
    <row r="278" spans="1:17" ht="19.5" customHeight="1" x14ac:dyDescent="0.45">
      <c r="A278" s="474"/>
      <c r="B278" s="474"/>
      <c r="C278" s="474"/>
      <c r="D278" s="474"/>
      <c r="E278" s="474"/>
      <c r="F278" s="474"/>
      <c r="G278" s="474"/>
      <c r="H278" s="474"/>
      <c r="I278" s="474"/>
      <c r="J278" s="474"/>
      <c r="K278" s="474"/>
      <c r="L278" s="474"/>
      <c r="M278" s="474"/>
      <c r="N278" s="474"/>
      <c r="O278" s="188"/>
      <c r="P278" s="188"/>
      <c r="Q278" s="553"/>
    </row>
    <row r="279" spans="1:17" ht="19.5" customHeight="1" x14ac:dyDescent="0.45">
      <c r="A279" s="474"/>
      <c r="B279" s="474"/>
      <c r="C279" s="474"/>
      <c r="D279" s="474"/>
      <c r="E279" s="474"/>
      <c r="F279" s="474"/>
      <c r="G279" s="474"/>
      <c r="H279" s="474"/>
      <c r="I279" s="474"/>
      <c r="J279" s="474"/>
      <c r="K279" s="474"/>
      <c r="L279" s="474"/>
      <c r="M279" s="474"/>
      <c r="N279" s="474"/>
      <c r="O279" s="188"/>
      <c r="P279" s="188"/>
      <c r="Q279" s="553"/>
    </row>
    <row r="280" spans="1:17" ht="19.5" customHeight="1" x14ac:dyDescent="0.45">
      <c r="A280" s="474"/>
      <c r="B280" s="474"/>
      <c r="C280" s="474"/>
      <c r="D280" s="474"/>
      <c r="E280" s="474"/>
      <c r="F280" s="474"/>
      <c r="G280" s="474"/>
      <c r="H280" s="474"/>
      <c r="I280" s="474"/>
      <c r="J280" s="474"/>
      <c r="K280" s="474"/>
      <c r="L280" s="474"/>
      <c r="M280" s="474"/>
      <c r="N280" s="474"/>
      <c r="O280" s="188"/>
      <c r="P280" s="188"/>
      <c r="Q280" s="553"/>
    </row>
    <row r="281" spans="1:17" ht="19.5" customHeight="1" x14ac:dyDescent="0.45">
      <c r="A281" s="474"/>
      <c r="B281" s="474"/>
      <c r="C281" s="474"/>
      <c r="D281" s="474"/>
      <c r="E281" s="474"/>
      <c r="F281" s="474"/>
      <c r="G281" s="474"/>
      <c r="H281" s="474"/>
      <c r="I281" s="474"/>
      <c r="J281" s="474"/>
      <c r="K281" s="474"/>
      <c r="L281" s="474"/>
      <c r="M281" s="474"/>
      <c r="N281" s="474"/>
      <c r="O281" s="188"/>
      <c r="P281" s="188"/>
      <c r="Q281" s="553"/>
    </row>
    <row r="282" spans="1:17" ht="19.5" customHeight="1" x14ac:dyDescent="0.45">
      <c r="A282" s="474"/>
      <c r="B282" s="474"/>
      <c r="C282" s="474"/>
      <c r="D282" s="474"/>
      <c r="E282" s="474"/>
      <c r="F282" s="474"/>
      <c r="G282" s="474"/>
      <c r="H282" s="474"/>
      <c r="I282" s="474"/>
      <c r="J282" s="474"/>
      <c r="K282" s="474"/>
      <c r="L282" s="474"/>
      <c r="M282" s="474"/>
      <c r="N282" s="474"/>
      <c r="O282" s="188"/>
      <c r="P282" s="188"/>
      <c r="Q282" s="553"/>
    </row>
    <row r="283" spans="1:17" ht="19.5" customHeight="1" x14ac:dyDescent="0.45">
      <c r="A283" s="474"/>
      <c r="B283" s="474"/>
      <c r="C283" s="474"/>
      <c r="D283" s="474"/>
      <c r="E283" s="474"/>
      <c r="F283" s="474"/>
      <c r="G283" s="474"/>
      <c r="H283" s="474"/>
      <c r="I283" s="474"/>
      <c r="J283" s="474"/>
      <c r="K283" s="474"/>
      <c r="L283" s="474"/>
      <c r="M283" s="474"/>
      <c r="N283" s="474"/>
      <c r="O283" s="188"/>
      <c r="P283" s="188"/>
      <c r="Q283" s="553"/>
    </row>
    <row r="284" spans="1:17" ht="19.5" customHeight="1" x14ac:dyDescent="0.45">
      <c r="A284" s="474"/>
      <c r="B284" s="474"/>
      <c r="C284" s="474"/>
      <c r="D284" s="474"/>
      <c r="E284" s="474"/>
      <c r="F284" s="474"/>
      <c r="G284" s="474"/>
      <c r="H284" s="474"/>
      <c r="I284" s="474"/>
      <c r="J284" s="474"/>
      <c r="K284" s="474"/>
      <c r="L284" s="474"/>
      <c r="M284" s="474"/>
      <c r="N284" s="474"/>
      <c r="O284" s="188"/>
      <c r="P284" s="188"/>
      <c r="Q284" s="553"/>
    </row>
    <row r="285" spans="1:17" ht="19.5" customHeight="1" x14ac:dyDescent="0.45">
      <c r="A285" s="474"/>
      <c r="B285" s="474"/>
      <c r="C285" s="474"/>
      <c r="D285" s="474"/>
      <c r="E285" s="474"/>
      <c r="F285" s="474"/>
      <c r="G285" s="474"/>
      <c r="H285" s="474"/>
      <c r="I285" s="474"/>
      <c r="J285" s="474"/>
      <c r="K285" s="474"/>
      <c r="L285" s="474"/>
      <c r="M285" s="474"/>
      <c r="N285" s="474"/>
      <c r="O285" s="188"/>
      <c r="P285" s="188"/>
      <c r="Q285" s="553"/>
    </row>
    <row r="286" spans="1:17" ht="19.5" customHeight="1" x14ac:dyDescent="0.45">
      <c r="A286" s="474"/>
      <c r="B286" s="474"/>
      <c r="C286" s="474"/>
      <c r="D286" s="474"/>
      <c r="E286" s="474"/>
      <c r="F286" s="474"/>
      <c r="G286" s="474"/>
      <c r="H286" s="474"/>
      <c r="I286" s="474"/>
      <c r="J286" s="474"/>
      <c r="K286" s="474"/>
      <c r="L286" s="474"/>
      <c r="M286" s="474"/>
      <c r="N286" s="474"/>
      <c r="O286" s="188"/>
      <c r="P286" s="188"/>
      <c r="Q286" s="553"/>
    </row>
    <row r="287" spans="1:17" ht="19.5" customHeight="1" x14ac:dyDescent="0.45">
      <c r="A287" s="474"/>
      <c r="B287" s="474"/>
      <c r="C287" s="474"/>
      <c r="D287" s="474"/>
      <c r="E287" s="474"/>
      <c r="F287" s="474"/>
      <c r="G287" s="474"/>
      <c r="H287" s="474"/>
      <c r="I287" s="474"/>
      <c r="J287" s="474"/>
      <c r="K287" s="474"/>
      <c r="L287" s="474"/>
      <c r="M287" s="474"/>
      <c r="N287" s="474"/>
      <c r="O287" s="188"/>
      <c r="P287" s="188"/>
      <c r="Q287" s="553"/>
    </row>
    <row r="288" spans="1:17" ht="19.5" customHeight="1" x14ac:dyDescent="0.45">
      <c r="A288" s="474"/>
      <c r="B288" s="474"/>
      <c r="C288" s="474"/>
      <c r="D288" s="474"/>
      <c r="E288" s="474"/>
      <c r="F288" s="474"/>
      <c r="G288" s="474"/>
      <c r="H288" s="474"/>
      <c r="I288" s="474"/>
      <c r="J288" s="474"/>
      <c r="K288" s="474"/>
      <c r="L288" s="474"/>
      <c r="M288" s="474"/>
      <c r="N288" s="474"/>
      <c r="O288" s="188"/>
      <c r="P288" s="188"/>
      <c r="Q288" s="553"/>
    </row>
    <row r="289" spans="1:17" ht="19.5" customHeight="1" x14ac:dyDescent="0.45">
      <c r="A289" s="474"/>
      <c r="B289" s="474"/>
      <c r="C289" s="474"/>
      <c r="D289" s="474"/>
      <c r="E289" s="474"/>
      <c r="F289" s="474"/>
      <c r="G289" s="474"/>
      <c r="H289" s="474"/>
      <c r="I289" s="474"/>
      <c r="J289" s="474"/>
      <c r="K289" s="474"/>
      <c r="L289" s="474"/>
      <c r="M289" s="474"/>
      <c r="N289" s="474"/>
      <c r="O289" s="188"/>
      <c r="P289" s="188"/>
      <c r="Q289" s="553"/>
    </row>
    <row r="290" spans="1:17" ht="19.5" customHeight="1" x14ac:dyDescent="0.45">
      <c r="A290" s="474"/>
      <c r="B290" s="474"/>
      <c r="C290" s="474"/>
      <c r="D290" s="474"/>
      <c r="E290" s="474"/>
      <c r="F290" s="474"/>
      <c r="G290" s="474"/>
      <c r="H290" s="474"/>
      <c r="I290" s="474"/>
      <c r="J290" s="474"/>
      <c r="K290" s="474"/>
      <c r="L290" s="474"/>
      <c r="M290" s="474"/>
      <c r="N290" s="474"/>
      <c r="O290" s="188"/>
      <c r="P290" s="188"/>
      <c r="Q290" s="553"/>
    </row>
    <row r="291" spans="1:17" ht="19.5" customHeight="1" x14ac:dyDescent="0.45">
      <c r="A291" s="474"/>
      <c r="B291" s="474"/>
      <c r="C291" s="474"/>
      <c r="D291" s="474"/>
      <c r="E291" s="474"/>
      <c r="F291" s="474"/>
      <c r="G291" s="474"/>
      <c r="H291" s="474"/>
      <c r="I291" s="474"/>
      <c r="J291" s="474"/>
      <c r="K291" s="474"/>
      <c r="L291" s="474"/>
      <c r="M291" s="474"/>
      <c r="N291" s="474"/>
      <c r="O291" s="188"/>
      <c r="P291" s="188"/>
      <c r="Q291" s="553"/>
    </row>
    <row r="292" spans="1:17" ht="19.5" customHeight="1" x14ac:dyDescent="0.45">
      <c r="A292" s="474"/>
      <c r="B292" s="474"/>
      <c r="C292" s="474"/>
      <c r="D292" s="474"/>
      <c r="E292" s="474"/>
      <c r="F292" s="474"/>
      <c r="G292" s="474"/>
      <c r="H292" s="474"/>
      <c r="I292" s="474"/>
      <c r="J292" s="474"/>
      <c r="K292" s="474"/>
      <c r="L292" s="474"/>
      <c r="M292" s="474"/>
      <c r="N292" s="474"/>
      <c r="O292" s="188"/>
      <c r="P292" s="188"/>
      <c r="Q292" s="553"/>
    </row>
    <row r="293" spans="1:17" ht="19.5" customHeight="1" x14ac:dyDescent="0.45">
      <c r="A293" s="474"/>
      <c r="B293" s="474"/>
      <c r="C293" s="474"/>
      <c r="D293" s="474"/>
      <c r="E293" s="474"/>
      <c r="F293" s="474"/>
      <c r="G293" s="474"/>
      <c r="H293" s="474"/>
      <c r="I293" s="474"/>
      <c r="J293" s="474"/>
      <c r="K293" s="474"/>
      <c r="L293" s="474"/>
      <c r="M293" s="474"/>
      <c r="N293" s="474"/>
      <c r="O293" s="188"/>
      <c r="P293" s="188"/>
      <c r="Q293" s="553"/>
    </row>
    <row r="294" spans="1:17" ht="19.5" customHeight="1" x14ac:dyDescent="0.45">
      <c r="A294" s="474"/>
      <c r="B294" s="474"/>
      <c r="C294" s="474"/>
      <c r="D294" s="474"/>
      <c r="E294" s="474"/>
      <c r="F294" s="474"/>
      <c r="G294" s="474"/>
      <c r="H294" s="474"/>
      <c r="I294" s="474"/>
      <c r="J294" s="474"/>
      <c r="K294" s="474"/>
      <c r="L294" s="474"/>
      <c r="M294" s="474"/>
      <c r="N294" s="474"/>
      <c r="O294" s="188"/>
      <c r="P294" s="188"/>
      <c r="Q294" s="553"/>
    </row>
    <row r="295" spans="1:17" ht="19.5" customHeight="1" x14ac:dyDescent="0.45">
      <c r="A295" s="474"/>
      <c r="B295" s="474"/>
      <c r="C295" s="474"/>
      <c r="D295" s="474"/>
      <c r="E295" s="474"/>
      <c r="F295" s="474"/>
      <c r="G295" s="474"/>
      <c r="H295" s="474"/>
      <c r="I295" s="474"/>
      <c r="J295" s="474"/>
      <c r="K295" s="474"/>
      <c r="L295" s="474"/>
      <c r="M295" s="474"/>
      <c r="N295" s="474"/>
      <c r="O295" s="188"/>
      <c r="P295" s="188"/>
      <c r="Q295" s="553"/>
    </row>
    <row r="296" spans="1:17" ht="19.5" customHeight="1" x14ac:dyDescent="0.45">
      <c r="A296" s="474"/>
      <c r="B296" s="474"/>
      <c r="C296" s="474"/>
      <c r="D296" s="474"/>
      <c r="E296" s="474"/>
      <c r="F296" s="474"/>
      <c r="G296" s="474"/>
      <c r="H296" s="474"/>
      <c r="I296" s="474"/>
      <c r="J296" s="474"/>
      <c r="K296" s="474"/>
      <c r="L296" s="474"/>
      <c r="M296" s="474"/>
      <c r="N296" s="474"/>
      <c r="O296" s="188"/>
      <c r="P296" s="188"/>
      <c r="Q296" s="553"/>
    </row>
    <row r="297" spans="1:17" ht="19.5" customHeight="1" x14ac:dyDescent="0.45">
      <c r="A297" s="474"/>
      <c r="B297" s="474"/>
      <c r="C297" s="474"/>
      <c r="D297" s="474"/>
      <c r="E297" s="474"/>
      <c r="F297" s="474"/>
      <c r="G297" s="474"/>
      <c r="H297" s="474"/>
      <c r="I297" s="474"/>
      <c r="J297" s="474"/>
      <c r="K297" s="474"/>
      <c r="L297" s="474"/>
      <c r="M297" s="474"/>
      <c r="N297" s="474"/>
      <c r="O297" s="188"/>
      <c r="P297" s="188"/>
      <c r="Q297" s="553"/>
    </row>
    <row r="298" spans="1:17" ht="19.5" customHeight="1" x14ac:dyDescent="0.45">
      <c r="A298" s="474"/>
      <c r="B298" s="474"/>
      <c r="C298" s="474"/>
      <c r="D298" s="474"/>
      <c r="E298" s="474"/>
      <c r="F298" s="474"/>
      <c r="G298" s="474"/>
      <c r="H298" s="474"/>
      <c r="I298" s="474"/>
      <c r="J298" s="474"/>
      <c r="K298" s="474"/>
      <c r="L298" s="474"/>
      <c r="M298" s="474"/>
      <c r="N298" s="474"/>
      <c r="O298" s="188"/>
      <c r="P298" s="188"/>
      <c r="Q298" s="553"/>
    </row>
    <row r="299" spans="1:17" ht="19.5" customHeight="1" x14ac:dyDescent="0.45">
      <c r="A299" s="474"/>
      <c r="B299" s="474"/>
      <c r="C299" s="474"/>
      <c r="D299" s="474"/>
      <c r="E299" s="474"/>
      <c r="F299" s="474"/>
      <c r="G299" s="474"/>
      <c r="H299" s="474"/>
      <c r="I299" s="474"/>
      <c r="J299" s="474"/>
      <c r="K299" s="474"/>
      <c r="L299" s="474"/>
      <c r="M299" s="474"/>
      <c r="N299" s="474"/>
      <c r="O299" s="188"/>
      <c r="P299" s="188"/>
      <c r="Q299" s="553"/>
    </row>
    <row r="300" spans="1:17" ht="19.5" customHeight="1" x14ac:dyDescent="0.45">
      <c r="A300" s="474"/>
      <c r="B300" s="474"/>
      <c r="C300" s="474"/>
      <c r="D300" s="474"/>
      <c r="E300" s="474"/>
      <c r="F300" s="474"/>
      <c r="G300" s="474"/>
      <c r="H300" s="474"/>
      <c r="I300" s="474"/>
      <c r="J300" s="474"/>
      <c r="K300" s="474"/>
      <c r="L300" s="474"/>
      <c r="M300" s="474"/>
      <c r="N300" s="474"/>
      <c r="O300" s="188"/>
      <c r="P300" s="188"/>
      <c r="Q300" s="553"/>
    </row>
    <row r="301" spans="1:17" ht="19.5" customHeight="1" x14ac:dyDescent="0.45">
      <c r="A301" s="474"/>
      <c r="B301" s="474"/>
      <c r="C301" s="474"/>
      <c r="D301" s="474"/>
      <c r="E301" s="474"/>
      <c r="F301" s="474"/>
      <c r="G301" s="474"/>
      <c r="H301" s="474"/>
      <c r="I301" s="474"/>
      <c r="J301" s="474"/>
      <c r="K301" s="474"/>
      <c r="L301" s="474"/>
      <c r="M301" s="474"/>
      <c r="N301" s="474"/>
      <c r="O301" s="188"/>
      <c r="P301" s="188"/>
      <c r="Q301" s="553"/>
    </row>
    <row r="302" spans="1:17" ht="19.5" customHeight="1" x14ac:dyDescent="0.45">
      <c r="A302" s="474"/>
      <c r="B302" s="474"/>
      <c r="C302" s="474"/>
      <c r="D302" s="474"/>
      <c r="E302" s="474"/>
      <c r="F302" s="474"/>
      <c r="G302" s="474"/>
      <c r="H302" s="474"/>
      <c r="I302" s="474"/>
      <c r="J302" s="474"/>
      <c r="K302" s="474"/>
      <c r="L302" s="474"/>
      <c r="M302" s="474"/>
      <c r="N302" s="474"/>
      <c r="O302" s="188"/>
      <c r="P302" s="188"/>
      <c r="Q302" s="553"/>
    </row>
    <row r="303" spans="1:17" ht="19.5" customHeight="1" x14ac:dyDescent="0.45">
      <c r="A303" s="474"/>
      <c r="B303" s="474"/>
      <c r="C303" s="474"/>
      <c r="D303" s="474"/>
      <c r="E303" s="474"/>
      <c r="F303" s="474"/>
      <c r="G303" s="474"/>
      <c r="H303" s="474"/>
      <c r="I303" s="474"/>
      <c r="J303" s="474"/>
      <c r="K303" s="474"/>
      <c r="L303" s="474"/>
      <c r="M303" s="474"/>
      <c r="N303" s="474"/>
      <c r="O303" s="188"/>
      <c r="P303" s="188"/>
      <c r="Q303" s="553"/>
    </row>
    <row r="304" spans="1:17" ht="19.5" customHeight="1" x14ac:dyDescent="0.45">
      <c r="A304" s="474"/>
      <c r="B304" s="474"/>
      <c r="C304" s="474"/>
      <c r="D304" s="474"/>
      <c r="E304" s="474"/>
      <c r="F304" s="474"/>
      <c r="G304" s="474"/>
      <c r="H304" s="474"/>
      <c r="I304" s="474"/>
      <c r="J304" s="474"/>
      <c r="K304" s="474"/>
      <c r="L304" s="474"/>
      <c r="M304" s="474"/>
      <c r="N304" s="474"/>
      <c r="O304" s="188"/>
      <c r="P304" s="188"/>
      <c r="Q304" s="553"/>
    </row>
    <row r="305" spans="1:17" ht="19.5" customHeight="1" x14ac:dyDescent="0.45">
      <c r="A305" s="474"/>
      <c r="B305" s="474"/>
      <c r="C305" s="474"/>
      <c r="D305" s="474"/>
      <c r="E305" s="474"/>
      <c r="F305" s="474"/>
      <c r="G305" s="474"/>
      <c r="H305" s="474"/>
      <c r="I305" s="474"/>
      <c r="J305" s="474"/>
      <c r="K305" s="474"/>
      <c r="L305" s="474"/>
      <c r="M305" s="474"/>
      <c r="N305" s="474"/>
      <c r="O305" s="188"/>
      <c r="P305" s="188"/>
      <c r="Q305" s="553"/>
    </row>
  </sheetData>
  <pageMargins left="0.35433070866141736" right="0.19685039370078741" top="0.59055118110236227" bottom="0.39370078740157483" header="0.35433070866141736" footer="0.39370078740157483"/>
  <pageSetup paperSize="9" scale="80" firstPageNumber="25" orientation="landscape" useFirstPageNumber="1" verticalDpi="300" r:id="rId1"/>
  <headerFooter alignWithMargins="0">
    <oddHeader>&amp;Cหน้าที่ &amp;P</oddHeader>
  </headerFooter>
  <rowBreaks count="2" manualBreakCount="2">
    <brk id="64" max="16" man="1"/>
    <brk id="93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7</vt:i4>
      </vt:variant>
    </vt:vector>
  </HeadingPairs>
  <TitlesOfParts>
    <vt:vector size="12" baseType="lpstr">
      <vt:lpstr>ปก</vt:lpstr>
      <vt:lpstr>สรุปฯ</vt:lpstr>
      <vt:lpstr>สารบัญ</vt:lpstr>
      <vt:lpstr>ก่อสร้าง</vt:lpstr>
      <vt:lpstr>บางใหญ่</vt:lpstr>
      <vt:lpstr>ก่อสร้าง!Print_Area</vt:lpstr>
      <vt:lpstr>บางใหญ่!Print_Area</vt:lpstr>
      <vt:lpstr>สรุปฯ!Print_Area</vt:lpstr>
      <vt:lpstr>ก่อสร้าง!Print_Titles</vt:lpstr>
      <vt:lpstr>บางใหญ่!Print_Titles</vt:lpstr>
      <vt:lpstr>สรุปฯ!Print_Titles</vt:lpstr>
      <vt:lpstr>สารบัญ!Print_Titles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2020-09-10T03:30:26Z</dcterms:created>
  <dcterms:modified xsi:type="dcterms:W3CDTF">2020-09-10T03:31:25Z</dcterms:modified>
</cp:coreProperties>
</file>